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https://westyorksca-my.sharepoint.com/personal/thomas_shelton_westyorks-ca_gov_uk/Documents/Documents/Transparency Reporting/"/>
    </mc:Choice>
  </mc:AlternateContent>
  <xr:revisionPtr revIDLastSave="1" documentId="8_{455DD189-443E-4412-92E5-26B0ACD9BADD}" xr6:coauthVersionLast="47" xr6:coauthVersionMax="47" xr10:uidLastSave="{13B364ED-1234-4CC7-9A13-13DF3FE18B1D}"/>
  <bookViews>
    <workbookView xWindow="-108" yWindow="-108" windowWidth="23256" windowHeight="12576" xr2:uid="{00000000-000D-0000-FFFF-FFFF00000000}"/>
  </bookViews>
  <sheets>
    <sheet name="Live Contracts" sheetId="2" r:id="rId1"/>
    <sheet name="Quotetender overview" sheetId="1" r:id="rId2"/>
  </sheets>
  <externalReferences>
    <externalReference r:id="rId3"/>
  </externalReferences>
  <definedNames>
    <definedName name="_xlnm._FilterDatabase" localSheetId="0" hidden="1">'Live Contracts'!$A$1:$GA$201</definedName>
    <definedName name="_xlnm._FilterDatabase" localSheetId="1" hidden="1">'Quotetender overview'!$A$1:$G$179</definedName>
    <definedName name="_Hlk40855962" localSheetId="0">'[1]Expired Contracts'!$R$1358</definedName>
    <definedName name="ADE">#REF!</definedName>
    <definedName name="Category">#REF!</definedName>
    <definedName name="Uploa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00" i="2" l="1"/>
  <c r="X200" i="2"/>
  <c r="Y199" i="2"/>
  <c r="X199" i="2"/>
  <c r="Y198" i="2"/>
  <c r="X198" i="2"/>
  <c r="Y197" i="2"/>
  <c r="X197" i="2"/>
  <c r="Y196" i="2"/>
  <c r="X196" i="2"/>
  <c r="Y193" i="2"/>
  <c r="X193" i="2"/>
  <c r="Y187" i="2"/>
  <c r="X187" i="2"/>
  <c r="Y186" i="2"/>
  <c r="X186" i="2"/>
  <c r="Y185" i="2"/>
  <c r="X185" i="2"/>
  <c r="Y184" i="2"/>
  <c r="X184" i="2"/>
  <c r="Y183" i="2"/>
  <c r="X183" i="2"/>
  <c r="Y182" i="2"/>
  <c r="X182" i="2"/>
  <c r="Y181" i="2"/>
  <c r="X181" i="2"/>
  <c r="Y180" i="2"/>
  <c r="X180" i="2"/>
  <c r="Y179" i="2"/>
  <c r="X179" i="2"/>
  <c r="Y178" i="2"/>
  <c r="X178" i="2"/>
  <c r="Y177" i="2"/>
  <c r="X177" i="2"/>
  <c r="Y176" i="2"/>
  <c r="X176" i="2"/>
  <c r="Y175" i="2"/>
  <c r="X175" i="2"/>
  <c r="Q175" i="2"/>
  <c r="Y174" i="2"/>
  <c r="X174" i="2"/>
  <c r="Y173" i="2"/>
  <c r="X173" i="2"/>
  <c r="Y171" i="2"/>
  <c r="X171" i="2"/>
  <c r="Y170" i="2"/>
  <c r="X170" i="2"/>
  <c r="Y169" i="2"/>
  <c r="X169" i="2"/>
  <c r="Y168" i="2"/>
  <c r="X168" i="2"/>
  <c r="Y167" i="2"/>
  <c r="X167" i="2"/>
  <c r="Y166" i="2"/>
  <c r="X166" i="2"/>
  <c r="Y165" i="2"/>
  <c r="X165" i="2"/>
  <c r="X164" i="2"/>
  <c r="Y163" i="2"/>
  <c r="X163" i="2"/>
  <c r="Y162" i="2"/>
  <c r="X162" i="2"/>
  <c r="X161" i="2"/>
  <c r="I161" i="2"/>
  <c r="Y160" i="2"/>
  <c r="X160" i="2"/>
  <c r="Y159" i="2"/>
  <c r="X159" i="2"/>
  <c r="Y158" i="2"/>
  <c r="X158" i="2"/>
  <c r="Y157" i="2"/>
  <c r="X157" i="2"/>
  <c r="Y156" i="2"/>
  <c r="X156" i="2"/>
  <c r="X155" i="2"/>
  <c r="I155" i="2"/>
  <c r="Y154" i="2"/>
  <c r="X154" i="2"/>
  <c r="Y153" i="2"/>
  <c r="X153" i="2"/>
  <c r="Y152" i="2"/>
  <c r="X152" i="2"/>
  <c r="X151" i="2"/>
  <c r="I151" i="2"/>
  <c r="Y150" i="2"/>
  <c r="X150" i="2"/>
  <c r="Y149" i="2"/>
  <c r="X149" i="2"/>
  <c r="Y148" i="2"/>
  <c r="X148" i="2"/>
  <c r="Y147" i="2"/>
  <c r="X147" i="2"/>
  <c r="Y146" i="2"/>
  <c r="X146" i="2"/>
  <c r="Y145" i="2"/>
  <c r="X145" i="2"/>
  <c r="Y144" i="2"/>
  <c r="X144" i="2"/>
  <c r="Y143" i="2"/>
  <c r="X143" i="2"/>
  <c r="Y142" i="2"/>
  <c r="X142" i="2"/>
  <c r="Y141" i="2"/>
  <c r="X141" i="2"/>
  <c r="Y140" i="2"/>
  <c r="X140" i="2"/>
  <c r="Y139" i="2"/>
  <c r="X139" i="2"/>
  <c r="Y138" i="2"/>
  <c r="X138" i="2"/>
  <c r="Y137" i="2"/>
  <c r="X137" i="2"/>
  <c r="Y136" i="2"/>
  <c r="X136" i="2"/>
  <c r="Y135" i="2"/>
  <c r="X135" i="2"/>
  <c r="Y134" i="2"/>
  <c r="X134" i="2"/>
  <c r="Y133" i="2"/>
  <c r="X133" i="2"/>
  <c r="Y132" i="2"/>
  <c r="X132" i="2"/>
  <c r="Y131" i="2"/>
  <c r="X131" i="2"/>
  <c r="Y130" i="2"/>
  <c r="X130" i="2"/>
  <c r="Q130" i="2"/>
  <c r="Y129" i="2"/>
  <c r="X129" i="2"/>
  <c r="Y128" i="2"/>
  <c r="X128" i="2"/>
  <c r="Y127" i="2"/>
  <c r="X127" i="2"/>
  <c r="Y125" i="2"/>
  <c r="X125" i="2"/>
  <c r="Y124" i="2"/>
  <c r="X124" i="2"/>
  <c r="Y123" i="2"/>
  <c r="X123" i="2"/>
  <c r="Y122" i="2"/>
  <c r="Y121" i="2"/>
  <c r="X121" i="2"/>
  <c r="Y120" i="2"/>
  <c r="X120" i="2"/>
  <c r="Y119" i="2"/>
  <c r="X119" i="2"/>
  <c r="Y118" i="2"/>
  <c r="X118" i="2"/>
  <c r="Y117" i="2"/>
  <c r="X117" i="2"/>
  <c r="Y116" i="2"/>
  <c r="X116" i="2"/>
  <c r="Y115" i="2"/>
  <c r="X115" i="2"/>
  <c r="Y114" i="2"/>
  <c r="X114" i="2"/>
  <c r="Y113" i="2"/>
  <c r="X113" i="2"/>
  <c r="Y112" i="2"/>
  <c r="X112" i="2"/>
  <c r="Y111" i="2"/>
  <c r="X111" i="2"/>
  <c r="Y110" i="2"/>
  <c r="X110" i="2"/>
  <c r="Y108" i="2"/>
  <c r="X108" i="2"/>
  <c r="Y107" i="2"/>
  <c r="X107" i="2"/>
  <c r="Y106" i="2"/>
  <c r="X106" i="2"/>
  <c r="Y105" i="2"/>
  <c r="X105" i="2"/>
  <c r="Y104" i="2"/>
  <c r="X104" i="2"/>
  <c r="Y103" i="2"/>
  <c r="X103" i="2"/>
  <c r="Y102" i="2"/>
  <c r="X102" i="2"/>
  <c r="Y101" i="2"/>
  <c r="X101" i="2"/>
  <c r="Y100" i="2"/>
  <c r="X100" i="2"/>
  <c r="Y98" i="2"/>
  <c r="X98" i="2"/>
  <c r="Y97" i="2"/>
  <c r="X97" i="2"/>
  <c r="Y96" i="2"/>
  <c r="X96" i="2"/>
  <c r="Y94" i="2"/>
  <c r="X94" i="2"/>
  <c r="Y93" i="2"/>
  <c r="X93" i="2"/>
  <c r="Y92" i="2"/>
  <c r="X92" i="2"/>
  <c r="Y91" i="2"/>
  <c r="X91" i="2"/>
  <c r="Y90" i="2"/>
  <c r="X90" i="2"/>
  <c r="Y89" i="2"/>
  <c r="X89" i="2"/>
  <c r="Y88" i="2"/>
  <c r="X88" i="2"/>
  <c r="Q88" i="2"/>
  <c r="Y87" i="2"/>
  <c r="X87" i="2"/>
  <c r="Y86" i="2"/>
  <c r="X86" i="2"/>
  <c r="Y84" i="2"/>
  <c r="Y83" i="2"/>
  <c r="X83" i="2"/>
  <c r="Q83" i="2"/>
  <c r="Y82" i="2"/>
  <c r="X82" i="2"/>
  <c r="I82" i="2"/>
  <c r="Y81" i="2"/>
  <c r="X81" i="2"/>
  <c r="Y80" i="2"/>
  <c r="X80" i="2"/>
  <c r="Y79" i="2"/>
  <c r="X79" i="2"/>
  <c r="I79" i="2"/>
  <c r="Y78" i="2"/>
  <c r="X78" i="2"/>
  <c r="Y77" i="2"/>
  <c r="X77" i="2"/>
  <c r="I77" i="2"/>
  <c r="Y76" i="2"/>
  <c r="X76" i="2"/>
  <c r="Y75" i="2"/>
  <c r="X75" i="2"/>
  <c r="Y74" i="2"/>
  <c r="X74" i="2"/>
  <c r="Y73" i="2"/>
  <c r="X73" i="2"/>
  <c r="Y72" i="2"/>
  <c r="X72" i="2"/>
  <c r="Y71" i="2"/>
  <c r="X71" i="2"/>
  <c r="Y70" i="2"/>
  <c r="X70" i="2"/>
  <c r="Y69" i="2"/>
  <c r="X69" i="2"/>
  <c r="Q69" i="2"/>
  <c r="Y68" i="2"/>
  <c r="X68" i="2"/>
  <c r="Y67" i="2"/>
  <c r="X67" i="2"/>
  <c r="Y66" i="2"/>
  <c r="X66" i="2"/>
  <c r="I66" i="2"/>
  <c r="Y65" i="2"/>
  <c r="X65" i="2"/>
  <c r="I65" i="2"/>
  <c r="Y64" i="2"/>
  <c r="X64" i="2"/>
  <c r="Y63" i="2"/>
  <c r="X63" i="2"/>
  <c r="I63" i="2"/>
  <c r="Y62" i="2"/>
  <c r="X62" i="2"/>
  <c r="Y61" i="2"/>
  <c r="X61" i="2"/>
  <c r="Y60" i="2"/>
  <c r="X60" i="2"/>
  <c r="Y59" i="2"/>
  <c r="X59" i="2"/>
  <c r="Y58" i="2"/>
  <c r="X58" i="2"/>
  <c r="Y57" i="2"/>
  <c r="X57" i="2"/>
  <c r="Y56" i="2"/>
  <c r="X56" i="2"/>
  <c r="Y55" i="2"/>
  <c r="X55" i="2"/>
  <c r="Y54" i="2"/>
  <c r="X54" i="2"/>
  <c r="Y52" i="2"/>
  <c r="X52" i="2"/>
  <c r="I52" i="2"/>
  <c r="Y51" i="2"/>
  <c r="X51" i="2"/>
  <c r="Y50" i="2"/>
  <c r="X50" i="2"/>
  <c r="Y49" i="2"/>
  <c r="X49" i="2"/>
  <c r="Y48" i="2"/>
  <c r="X48" i="2"/>
  <c r="Y47" i="2"/>
  <c r="X47" i="2"/>
  <c r="I47" i="2"/>
  <c r="Y46" i="2"/>
  <c r="X46" i="2"/>
  <c r="Q46" i="2"/>
  <c r="Y45" i="2"/>
  <c r="X45" i="2"/>
  <c r="R45" i="2"/>
  <c r="Y44" i="2"/>
  <c r="X44" i="2"/>
  <c r="I44" i="2"/>
  <c r="Y43" i="2"/>
  <c r="X43" i="2"/>
  <c r="I43" i="2"/>
  <c r="Y42" i="2"/>
  <c r="X42" i="2"/>
  <c r="Y41" i="2"/>
  <c r="X41" i="2"/>
  <c r="Y40" i="2"/>
  <c r="X40" i="2"/>
  <c r="I40" i="2"/>
  <c r="Y39" i="2"/>
  <c r="X39" i="2"/>
  <c r="I38" i="2"/>
  <c r="Y36" i="2"/>
  <c r="X36" i="2"/>
  <c r="I36" i="2"/>
  <c r="Y35" i="2"/>
  <c r="X35" i="2"/>
  <c r="Q35" i="2"/>
  <c r="Y34" i="2"/>
  <c r="X34" i="2"/>
  <c r="I34" i="2"/>
  <c r="Y33" i="2"/>
  <c r="X33" i="2"/>
  <c r="Y32" i="2"/>
  <c r="X32" i="2"/>
  <c r="Y31" i="2"/>
  <c r="X31" i="2"/>
  <c r="Y30" i="2"/>
  <c r="X30" i="2"/>
  <c r="Y29" i="2"/>
  <c r="X29" i="2"/>
  <c r="Y28" i="2"/>
  <c r="X28" i="2"/>
  <c r="Y27" i="2"/>
  <c r="X27" i="2"/>
  <c r="Y26" i="2"/>
  <c r="X26" i="2"/>
  <c r="Y25" i="2"/>
  <c r="X25" i="2"/>
  <c r="Y24" i="2"/>
  <c r="X24" i="2"/>
  <c r="Y23" i="2"/>
  <c r="X23" i="2"/>
  <c r="Q23" i="2"/>
  <c r="Y22" i="2"/>
  <c r="X22" i="2"/>
  <c r="Y20" i="2"/>
  <c r="X20" i="2"/>
  <c r="Y19" i="2"/>
  <c r="X19" i="2"/>
  <c r="I19" i="2"/>
  <c r="Y18" i="2"/>
  <c r="X18" i="2"/>
  <c r="Y17" i="2"/>
  <c r="X17" i="2"/>
  <c r="Y16" i="2"/>
  <c r="X16" i="2"/>
  <c r="Y15" i="2"/>
  <c r="X15" i="2"/>
  <c r="Y14" i="2"/>
  <c r="X14" i="2"/>
  <c r="Y13" i="2"/>
  <c r="X13" i="2"/>
  <c r="Y12" i="2"/>
  <c r="X12" i="2"/>
  <c r="Y11" i="2"/>
  <c r="X11" i="2"/>
  <c r="Y9" i="2"/>
  <c r="X9" i="2"/>
  <c r="Y8" i="2"/>
  <c r="X8" i="2"/>
  <c r="Y7" i="2"/>
  <c r="X7" i="2"/>
  <c r="Y6" i="2"/>
  <c r="X6" i="2"/>
  <c r="Y5" i="2"/>
  <c r="X5" i="2"/>
  <c r="Y4" i="2"/>
  <c r="X4" i="2"/>
  <c r="I4" i="2"/>
  <c r="Y3" i="2"/>
  <c r="X3" i="2"/>
  <c r="Y2" i="2"/>
  <c r="X2" i="2"/>
</calcChain>
</file>

<file path=xl/sharedStrings.xml><?xml version="1.0" encoding="utf-8"?>
<sst xmlns="http://schemas.openxmlformats.org/spreadsheetml/2006/main" count="4075" uniqueCount="1238">
  <si>
    <t>Quote/tender title</t>
  </si>
  <si>
    <t>Workspace name</t>
  </si>
  <si>
    <t>Actual publication date</t>
  </si>
  <si>
    <t>Corporate Services - Commercial Team</t>
  </si>
  <si>
    <t>Corporate Services - ICT Services</t>
  </si>
  <si>
    <t>Transport and Property Services - Mobility Services</t>
  </si>
  <si>
    <t>Strategy, Comms and Policing - Comms, Marketing and Digital</t>
  </si>
  <si>
    <t>Delivery - Transport Implementation</t>
  </si>
  <si>
    <t>Policy and Development - Transport Policy</t>
  </si>
  <si>
    <t>Corporate Services - Human Resources</t>
  </si>
  <si>
    <t>Adult Education Budget</t>
  </si>
  <si>
    <t>Bus Reform - Franchising Assessment Support Services</t>
  </si>
  <si>
    <t>Further Education Training Providers for Free Courses for Jobs Level 3 Funding Workspace: Adult Education Budget</t>
  </si>
  <si>
    <t>Securing US Trade &amp; Investment Opportunities for West Yorkshire</t>
  </si>
  <si>
    <t>Inclusivity Champion Search and Selection</t>
  </si>
  <si>
    <t>Local labour market tool</t>
  </si>
  <si>
    <t>Full Business Case production for Thorpe Park Railway Station</t>
  </si>
  <si>
    <t>Mayor's Big Bus Chat Engagement Analysis</t>
  </si>
  <si>
    <t>MCard Under 19 Back to School campaign</t>
  </si>
  <si>
    <t>MCard 19-25 campaign</t>
  </si>
  <si>
    <t xml:space="preserve">TCF Pre-Scheme Photography </t>
  </si>
  <si>
    <t>West Yorkshire Local Aggregates Assessment 2022 (WL LAA 2022)</t>
  </si>
  <si>
    <t>Event Management - West Yorkshire Innovation Festival 2022</t>
  </si>
  <si>
    <t>Policy and Development - Place and Environment</t>
  </si>
  <si>
    <t>Create Growth Programme Application Support</t>
  </si>
  <si>
    <t>Connecting Leeds Corridor and Gateway Surveys Phase 2 2022</t>
  </si>
  <si>
    <t>Legal Services Partner for Bus Reform Assessment</t>
  </si>
  <si>
    <t>Multi Functional Devices</t>
  </si>
  <si>
    <t>UTG Leadership Programme facilitation, training provision and advice</t>
  </si>
  <si>
    <t>Staff Network Group (SNG) Review</t>
  </si>
  <si>
    <t>04. Request to Quote - car club potential study</t>
  </si>
  <si>
    <t>Huddersfield Bus Station Renovation Scheme TCF SDP3 Call Off</t>
  </si>
  <si>
    <t xml:space="preserve">Elland Rail Station: Consultancy Support for the Preparation of the Design and Build Contractor (PACE ES 5 – 8) Tender Brief </t>
  </si>
  <si>
    <t>Electricity Supply</t>
  </si>
  <si>
    <t>Please quote to supply 5000 M Logo Foamex Panel Boards</t>
  </si>
  <si>
    <t>Carbon Retrofit Booster</t>
  </si>
  <si>
    <t>Independent Investigation into Workplace Issues</t>
  </si>
  <si>
    <t>Climate and Environment Plan - Monitoring and Evaluation Framework</t>
  </si>
  <si>
    <t>UKReiiF Pavillion Build</t>
  </si>
  <si>
    <t xml:space="preserve">ATEP Project </t>
  </si>
  <si>
    <t>Grant Management Consultancy Services – Energy Price Crisis Emergency Grants Programme</t>
  </si>
  <si>
    <t>Land and Property Partner (Mass Transit)</t>
  </si>
  <si>
    <t>Specialist Support to finalise the design of West Yorkshire's Fair Work Charter</t>
  </si>
  <si>
    <t>Digital Skills Courses</t>
  </si>
  <si>
    <t>West Yorkshire Transport and Active Mode Count</t>
  </si>
  <si>
    <t>Local Transport Plan 4 Quantified Carbon Reduction Scoping Study</t>
  </si>
  <si>
    <t>Gas Supply</t>
  </si>
  <si>
    <t>Water Utilities</t>
  </si>
  <si>
    <t>Provision of strategic senior rail advocacy</t>
  </si>
  <si>
    <t>Master Vendor Temp Labour and Perm Recruitment</t>
  </si>
  <si>
    <t>West Yorkshire Combined Authority Delivery Directorate PRINCE2 Foundation Training</t>
  </si>
  <si>
    <t>Diversity &amp; Recruitment Platform</t>
  </si>
  <si>
    <t>Active Travel photography brief</t>
  </si>
  <si>
    <t>Teacher Encounters with Business Programme</t>
  </si>
  <si>
    <t xml:space="preserve">Digital Skills Courses </t>
  </si>
  <si>
    <t xml:space="preserve">Development of Business Cases for Climate, Energy and Environment Programmes </t>
  </si>
  <si>
    <t>Mobility Hubs Design Brief</t>
  </si>
  <si>
    <t xml:space="preserve">Multiply - Numeracy Skills For Business </t>
  </si>
  <si>
    <t>Mayor's Innovation Prize - Evaluation</t>
  </si>
  <si>
    <t>Leeds Bradford Airport FBC</t>
  </si>
  <si>
    <t>British Library North Consultant Services</t>
  </si>
  <si>
    <t>Growth Deal: Case Study Report</t>
  </si>
  <si>
    <t>Beyond Brontës: The Mayor's Screen Diversity Programme</t>
  </si>
  <si>
    <t>Net zero investment prospectus</t>
  </si>
  <si>
    <t>Space Sector Export Showcase</t>
  </si>
  <si>
    <t>CARLA TEST (not to be published)</t>
  </si>
  <si>
    <t>Call for Start Up Projects across West Yorkshire</t>
  </si>
  <si>
    <t>Auditor of an Assessment of a Bus Franchising Scheme</t>
  </si>
  <si>
    <t>LOT 1 Connecting Leeds Corridor Surveys 2023</t>
  </si>
  <si>
    <t>LOT 2 Connecting Leeds Gateway Surveys 2023</t>
  </si>
  <si>
    <t>Housing Data Modelling</t>
  </si>
  <si>
    <t>West Yorkshire Annual Business Survey</t>
  </si>
  <si>
    <t>High Growth Business Tracker</t>
  </si>
  <si>
    <t>Telecomms Training</t>
  </si>
  <si>
    <t>Making best use of data to deliver better urban transport for all</t>
  </si>
  <si>
    <t>Evaluation of Leeds City Region Employment Support Programmes</t>
  </si>
  <si>
    <t xml:space="preserve">Water Utilities </t>
  </si>
  <si>
    <t>Langthwaite Enterprise Zone Phase 2</t>
  </si>
  <si>
    <t>Huddersfield Bus Station Renovation (SDP3 &amp; Construction Partner)</t>
  </si>
  <si>
    <t>Support for Real-time TFT displays and information Kiosks and Web URL with CMS</t>
  </si>
  <si>
    <t>Bus insights and business skills case study</t>
  </si>
  <si>
    <t xml:space="preserve">Circular Economy Consultancy Support for SME Businesses </t>
  </si>
  <si>
    <t>Digitising Services Project – interactive process map and knowledge management platforms</t>
  </si>
  <si>
    <t xml:space="preserve">Bus Reform Market Engagement </t>
  </si>
  <si>
    <t>Consultant Services for Discharge of Planning Conditions</t>
  </si>
  <si>
    <t>Systems Development Partner to Deliver, Enhance and Support a Customer Relationship Management Application</t>
  </si>
  <si>
    <t xml:space="preserve">Commercial Manager IT and Professional Services - Consultant </t>
  </si>
  <si>
    <t>Provision of Support Services for Regional Domestic Retrofit Programme</t>
  </si>
  <si>
    <t>Electronic Document and Records Management design (Information Architecture)</t>
  </si>
  <si>
    <t>RAP Small Scale Improvements Economic Case Support</t>
  </si>
  <si>
    <t>*PIN ONLY* Provision of Support Services for Regional Domestic Retrofit Programme</t>
  </si>
  <si>
    <t>Walk it, ride it – Transport Behaviour Change Campaign</t>
  </si>
  <si>
    <t xml:space="preserve">ESF Skills for Growth Final Evaluation </t>
  </si>
  <si>
    <t>West Yorkshire Innovation Festival 2023 Events Management</t>
  </si>
  <si>
    <t xml:space="preserve">Transport to Scissett Pool, Kirklees </t>
  </si>
  <si>
    <t>Skills Bootcamp for Live Events</t>
  </si>
  <si>
    <t>Skills Bootcamp in CELTA</t>
  </si>
  <si>
    <t>Housing Pipeline Revenue Fund Evaluation</t>
  </si>
  <si>
    <t>Brownfield Housing Fund: Programme Evaluation</t>
  </si>
  <si>
    <t xml:space="preserve">West Yorkshire Local Aggregates Assessment </t>
  </si>
  <si>
    <t xml:space="preserve">Mayor Fares - Economist </t>
  </si>
  <si>
    <t>All Age Careers Blueprint for West Yorkshire</t>
  </si>
  <si>
    <t>DaySaver Leisure Travel Campaign</t>
  </si>
  <si>
    <t xml:space="preserve">Area Maps and Guides for bus services </t>
  </si>
  <si>
    <t>Under 19 back to school campaign and 19-25 Autumn campaign</t>
  </si>
  <si>
    <t xml:space="preserve">Strategic finance for police and crime functions of the Mayor    </t>
  </si>
  <si>
    <t>Sentinel SIEM and Security Operations Centre</t>
  </si>
  <si>
    <t>Stakeholder Manager System</t>
  </si>
  <si>
    <t>Reference</t>
  </si>
  <si>
    <t>Title</t>
  </si>
  <si>
    <t>Description</t>
  </si>
  <si>
    <t>Contract Start Date</t>
  </si>
  <si>
    <t>Current Contract End Date</t>
  </si>
  <si>
    <t xml:space="preserve">Extension Options If Applicable </t>
  </si>
  <si>
    <t>Ultimate Contract End Date</t>
  </si>
  <si>
    <t>To be Renewed Y/N</t>
  </si>
  <si>
    <t>Commercial Review Date</t>
  </si>
  <si>
    <t>Awarded Suppliers</t>
  </si>
  <si>
    <t>Supplier Type
SME or VCSE</t>
  </si>
  <si>
    <t>Company Registration No.</t>
  </si>
  <si>
    <t>Value Risk Matrix</t>
  </si>
  <si>
    <t xml:space="preserve">Contract Manager </t>
  </si>
  <si>
    <t>Service</t>
  </si>
  <si>
    <t>Directorate</t>
  </si>
  <si>
    <t xml:space="preserve">Annual Value </t>
  </si>
  <si>
    <t>Total Contract Value</t>
  </si>
  <si>
    <t>VAT that Cannot be Recovered</t>
  </si>
  <si>
    <t>Type ITQ/ITT or Waiver</t>
  </si>
  <si>
    <t>Where is the contract held?  Department or Legal?</t>
  </si>
  <si>
    <t>In Pipeline Y/N</t>
  </si>
  <si>
    <t>Notes</t>
  </si>
  <si>
    <t xml:space="preserve">Unsuccessful Bidders Deleted From Folder </t>
  </si>
  <si>
    <t xml:space="preserve">Succesful Bidders Deleted From Folder </t>
  </si>
  <si>
    <t xml:space="preserve">GDPR </t>
  </si>
  <si>
    <t>Living Wage - 
In scope? Relating to our contract</t>
  </si>
  <si>
    <t>Paying Living Wage</t>
  </si>
  <si>
    <t>Strategic Contract Manager</t>
  </si>
  <si>
    <t xml:space="preserve"> CA1307</t>
  </si>
  <si>
    <t>Cycle to Work Scheme</t>
  </si>
  <si>
    <t>Arrangements for the WYCA Cycle to Work scheme</t>
  </si>
  <si>
    <t>N</t>
  </si>
  <si>
    <t>N/A</t>
  </si>
  <si>
    <t>Green Commute</t>
  </si>
  <si>
    <t>SME</t>
  </si>
  <si>
    <t>10315668</t>
  </si>
  <si>
    <t>Bronze</t>
  </si>
  <si>
    <t>Leonie Giles</t>
  </si>
  <si>
    <t xml:space="preserve">Finance </t>
  </si>
  <si>
    <t>Corporate Services</t>
  </si>
  <si>
    <t>On Application</t>
  </si>
  <si>
    <t>ITT</t>
  </si>
  <si>
    <t xml:space="preserve">Legal </t>
  </si>
  <si>
    <t>No</t>
  </si>
  <si>
    <t>CS</t>
  </si>
  <si>
    <t>CA1310</t>
  </si>
  <si>
    <t>Further Education Training Providers for Adult Education</t>
  </si>
  <si>
    <t xml:space="preserve">Training provision for eligible West Yorkshire residents aged 19 plus in line with our AEB Strategy. This will cover a number of different learner groups and sectors through a Dynamic Purchasing System. </t>
  </si>
  <si>
    <t>Y</t>
  </si>
  <si>
    <t>Multiple</t>
  </si>
  <si>
    <t>Gold</t>
  </si>
  <si>
    <t>Lindsey Daniels / Tammie Radcliffe</t>
  </si>
  <si>
    <t>Employment &amp; Skills​</t>
  </si>
  <si>
    <t>Economic Services</t>
  </si>
  <si>
    <t>Legal</t>
  </si>
  <si>
    <t>Dynamic Purchasing System</t>
  </si>
  <si>
    <t>Yes</t>
  </si>
  <si>
    <t>CL</t>
  </si>
  <si>
    <t xml:space="preserve"> CA1146</t>
  </si>
  <si>
    <t>Stourton Park and Ride</t>
  </si>
  <si>
    <t>Provision of Stourton Park and Ride Electric Bus service for 5 years with a possible extension of up to 2 years.</t>
  </si>
  <si>
    <t>First West Yorkshire Limited</t>
  </si>
  <si>
    <t>01990370</t>
  </si>
  <si>
    <t>Silver</t>
  </si>
  <si>
    <t>Stuart Bear</t>
  </si>
  <si>
    <t>Transport Policy</t>
  </si>
  <si>
    <t>Transport Services</t>
  </si>
  <si>
    <t>All categories</t>
  </si>
  <si>
    <t>JF</t>
  </si>
  <si>
    <t>WAIVER CSO 277</t>
  </si>
  <si>
    <t>Membership of the Association of Police and Crime Commissioners 2022/23</t>
  </si>
  <si>
    <t>Membership of the Association of Police and Crime Commissioners 2022/23. </t>
  </si>
  <si>
    <t>Annual renewal</t>
  </si>
  <si>
    <t>Association of Police and Crime Commissioners </t>
  </si>
  <si>
    <t>Carol Beanland </t>
  </si>
  <si>
    <t>Policing &amp; Crime</t>
  </si>
  <si>
    <t>Strategy, Communications &amp; Policing</t>
  </si>
  <si>
    <t>£31,200.00 </t>
  </si>
  <si>
    <t>Waiver</t>
  </si>
  <si>
    <t>CA1506</t>
  </si>
  <si>
    <t>CI High Impact Technical Assessment – Cross Cutting / Market leading innovations</t>
  </si>
  <si>
    <t>Consultantancy to provide a technical appraisal of SME High Impact Innovation Fund grant applications for the Connecting Innovation programme in relation to cross cutting / market leading innovations</t>
  </si>
  <si>
    <t>IATP Limited</t>
  </si>
  <si>
    <t>07240310</t>
  </si>
  <si>
    <t>Louise Bermingham</t>
  </si>
  <si>
    <t>Business Support</t>
  </si>
  <si>
    <t>£0 - £22,500</t>
  </si>
  <si>
    <t>ITQ</t>
  </si>
  <si>
    <t>Department</t>
  </si>
  <si>
    <t>CA1507</t>
  </si>
  <si>
    <t>CI Technical Appraisal spec Green Technology</t>
  </si>
  <si>
    <t>Consultantancy to provide a technical appraisal of SME High Impact Innovation Fund grant applications for the Connecting Innovation programme  in the specialist areas of Low Carbon and Green Technology</t>
  </si>
  <si>
    <t>Green Gain (Leeds) Ltd</t>
  </si>
  <si>
    <t>08575779</t>
  </si>
  <si>
    <t>CA1508</t>
  </si>
  <si>
    <t>CI High Impact Technical Assessment – Digital Technology and Industrial Digitisation</t>
  </si>
  <si>
    <t>Consultantancy to provide a technical appraisal of SME High Impact Innovation Fund grant applications for the Connecting Innovation programme in relation to the specialist areas of Digital Technology &amp; Industrial Digitisation.</t>
  </si>
  <si>
    <t>AB Management Services</t>
  </si>
  <si>
    <t>SC186447</t>
  </si>
  <si>
    <t>CA1509</t>
  </si>
  <si>
    <t>CI Technical Appraisal spec - Healthcare Technologies</t>
  </si>
  <si>
    <t>Consultantancy to provide a technical appraisal of SME High Impact Innovation Fund grant applications for the Connecting Innovation programme in relation to Healthcare Technology</t>
  </si>
  <si>
    <t>Medipex Ltd.</t>
  </si>
  <si>
    <t>CA1421</t>
  </si>
  <si>
    <t>Adult Skills Training Framework</t>
  </si>
  <si>
    <t xml:space="preserve">Adult training services across West Yorkshire for non-accredited training schemes for Digital, construction, redundancy prevention, social care and graduates. </t>
  </si>
  <si>
    <t>Aspire I-gen, West Yorkshire Consortium of Colleges, West Yorkshire Learning Providers, Leeds Trininty University.</t>
  </si>
  <si>
    <t>Aspire igen - 03037445, WYCoC 04165288, WYLP 04997683, Leeds Trinity Uni 06305220</t>
  </si>
  <si>
    <t>Carly Boden</t>
  </si>
  <si>
    <t>DP1084 CA1421-Adult Skills Training Framework Programme</t>
  </si>
  <si>
    <t xml:space="preserve">WYCA Framework created </t>
  </si>
  <si>
    <t>CA53161</t>
  </si>
  <si>
    <t xml:space="preserve">Digital Skills Framework </t>
  </si>
  <si>
    <t xml:space="preserve">Setting up a multiple supplier framework in order to train individuals in digital skills across West Yorkshire. </t>
  </si>
  <si>
    <t>The Skills Network; Backstage Academy (Training) Ltd; Generation: You Employed, UK; COGRAMMAR LTD; Apprentify Ltd</t>
  </si>
  <si>
    <t>06445363, GB117112067, 319334505, 10493520,10286725</t>
  </si>
  <si>
    <t>DP1091 Digital Skills Framework Courses Agreememnts</t>
  </si>
  <si>
    <t>CA1550</t>
  </si>
  <si>
    <t>Transforming Cities Fund and Other Funded Programmes Strategic Delivery Partner 3 - Lot 2 - Highways Schemes</t>
  </si>
  <si>
    <t>Multi-disciplinary support for the development of the West Yorkshire region Transforming Cities Fund Programme and associated packages of projects from this, and other, funded programme streams. Completetion of  Outline Business Cases, Full Business Cases and similar supportative consultancy work.</t>
  </si>
  <si>
    <t xml:space="preserve">Jacobs UK Limited
              </t>
  </si>
  <si>
    <t xml:space="preserve">2594504
</t>
  </si>
  <si>
    <t>Fiona Limb / Jude Wright-Wolfe</t>
  </si>
  <si>
    <t>Transforming Cities Fund</t>
  </si>
  <si>
    <t>Delivery</t>
  </si>
  <si>
    <t>Legal (TBC)</t>
  </si>
  <si>
    <t>PE</t>
  </si>
  <si>
    <t>Transforming Cities Fund and Other Funded Programmes Strategic Delivery Partner 3 - Lot 1 - Bus Stations</t>
  </si>
  <si>
    <t xml:space="preserve">WSP UK Ltd
</t>
  </si>
  <si>
    <t xml:space="preserve">01383511
</t>
  </si>
  <si>
    <t xml:space="preserve">Jacobs UK Limited
           </t>
  </si>
  <si>
    <t xml:space="preserve">Ove Arup and Partners UK Limited
               </t>
  </si>
  <si>
    <t xml:space="preserve">
-
</t>
  </si>
  <si>
    <t>WSP UK Ltd</t>
  </si>
  <si>
    <t>CA1538</t>
  </si>
  <si>
    <t>Mass Transit Business Case Development Partner Lot 1</t>
  </si>
  <si>
    <t>Lot 1 - Business Case Development; Funding Bid Development; Transport Modelling; Economic / Carbon Appraisal; Expert Witness</t>
  </si>
  <si>
    <t>Jacobs U.K. Limited</t>
  </si>
  <si>
    <t>Stacey White</t>
  </si>
  <si>
    <t>Policy, Strategy &amp; Communications</t>
  </si>
  <si>
    <t>DW</t>
  </si>
  <si>
    <t>CA1226</t>
  </si>
  <si>
    <t>Property Services Cleaning, Customer Care and Posting of Bus Timetables</t>
  </si>
  <si>
    <t>3+1+1+1+1</t>
  </si>
  <si>
    <t>Carlisle Security Services Ltd</t>
  </si>
  <si>
    <t>02654100</t>
  </si>
  <si>
    <t>Kaern Buckroyd / Jamie Butters</t>
  </si>
  <si>
    <t>Facilities &amp; Assets</t>
  </si>
  <si>
    <t>LR</t>
  </si>
  <si>
    <t>CA1088</t>
  </si>
  <si>
    <t>Provision of Real-Time Passenger Information Battery Powered Displays for Bus Stop Pole and Shelters</t>
  </si>
  <si>
    <t>VIX Technology</t>
  </si>
  <si>
    <t>03039051</t>
  </si>
  <si>
    <t>Graham Davies</t>
  </si>
  <si>
    <t>RB</t>
  </si>
  <si>
    <t>CA1288</t>
  </si>
  <si>
    <t>West Yorkshire Urban Transit Development Partner</t>
  </si>
  <si>
    <t>Development Partner to work in conjunction with the Combined Authority and local and regional partners to provide consultancy services for the identification and development of a West Yorkshire Urban Transit System.</t>
  </si>
  <si>
    <t>McBains Ltd, Jacobs &amp; Egis</t>
  </si>
  <si>
    <t>03094139</t>
  </si>
  <si>
    <t xml:space="preserve">Economic &amp; Transport Policy </t>
  </si>
  <si>
    <t>Policy, Strategy &amp; Comms</t>
  </si>
  <si>
    <t>52896 / CA1385</t>
  </si>
  <si>
    <t>Bradford Interchange Carriageway - Construction</t>
  </si>
  <si>
    <t>The complete resurfacing of the carriageway at Bradford Interchange, included any repairs of the concrete deck that are needed. </t>
  </si>
  <si>
    <t>Balfour Beaty Civil Engineering Ltd</t>
  </si>
  <si>
    <t>Gina Dickson</t>
  </si>
  <si>
    <t>Transport and Property Services</t>
  </si>
  <si>
    <t>AM</t>
  </si>
  <si>
    <t>Renewable Electricity Supply</t>
  </si>
  <si>
    <t>The Combined Authority’s current call off contract with nPower via YPOs Electricity framework.</t>
  </si>
  <si>
    <t>Npower Commercial Gas Ltd</t>
  </si>
  <si>
    <t>Mark Gregory</t>
  </si>
  <si>
    <t>CA1489</t>
  </si>
  <si>
    <t xml:space="preserve">West Yorkshire Business Accelerator Fund </t>
  </si>
  <si>
    <t xml:space="preserve">Procurement of a fund management company to manage a c.£20M investment fund into West Yorkshire businesses taking equity stakes and offering debt products to high growth / high risk businesses. </t>
  </si>
  <si>
    <t xml:space="preserve">Foresight Group LLP </t>
  </si>
  <si>
    <t>OC300878</t>
  </si>
  <si>
    <t>James Briggs / Lorna Holroyd / Andrew Potterton</t>
  </si>
  <si>
    <t>Economic Policy​</t>
  </si>
  <si>
    <t>MH</t>
  </si>
  <si>
    <t>CA0239</t>
  </si>
  <si>
    <t>Glazing, Repair &amp; Maintenance Of On-Street Infrastructure</t>
  </si>
  <si>
    <t>Glazing and maintenance service to all WYCA's on-street infrastructure 24 hours a day, 365 days a year for the duration of the contract. WYCA has a stock of approximately 14,000 bus stops which include around 4000 shelters to be repaired and maintained.</t>
  </si>
  <si>
    <t>-</t>
  </si>
  <si>
    <t>Bus Shelters Limited</t>
  </si>
  <si>
    <t>01822681</t>
  </si>
  <si>
    <t>Jamie Butters</t>
  </si>
  <si>
    <t>Interim extension until new procurement takes place</t>
  </si>
  <si>
    <t>CA1390</t>
  </si>
  <si>
    <t>Multi-disciplinary Legal Advice</t>
  </si>
  <si>
    <t>Provision of Legal Services Advice</t>
  </si>
  <si>
    <t>2+1</t>
  </si>
  <si>
    <t>Pinsent Masons LLP</t>
  </si>
  <si>
    <t>OC333653</t>
  </si>
  <si>
    <t>Morna Rajput</t>
  </si>
  <si>
    <t>Legal &amp; Governance Services​</t>
  </si>
  <si>
    <t>Call off from CCS Framework - Contract value estimated</t>
  </si>
  <si>
    <t>CA1229</t>
  </si>
  <si>
    <t>Software Licencing Partner</t>
  </si>
  <si>
    <t>Provision of a Software Partner with which to develop an open and collaborative working relationship to provide best value commercials, valuable insight into licencing practices and thought leadership in all aspects of Software.</t>
  </si>
  <si>
    <t>Softcat PLC</t>
  </si>
  <si>
    <t>02174990</t>
  </si>
  <si>
    <t>Zubair Rasib</t>
  </si>
  <si>
    <t>Corporate Services - (IT)</t>
  </si>
  <si>
    <t>CA1369</t>
  </si>
  <si>
    <t>Brownfield Housing Fund &amp; Housing Pipeline Revenue Fund Consultant</t>
  </si>
  <si>
    <t>Multidisciplinary Technical Services Consultancy</t>
  </si>
  <si>
    <t xml:space="preserve">2 x 12 months </t>
  </si>
  <si>
    <t>01383511</t>
  </si>
  <si>
    <t>Patricia Davey / Rebecca Greenwood</t>
  </si>
  <si>
    <t>Economic Implementation</t>
  </si>
  <si>
    <t>Call off Contract via Task Orders</t>
  </si>
  <si>
    <t>Mass Transit Business Case Development Partner Lot 2</t>
  </si>
  <si>
    <t>Lot 2 - Stakeholder Management, Consultation, Engagement and Objection Management</t>
  </si>
  <si>
    <t>Mott MacDonald Limited</t>
  </si>
  <si>
    <t>CA54172</t>
  </si>
  <si>
    <t>SEN Taxi Services June 2022</t>
  </si>
  <si>
    <t>Provision of Taxi Services for SEN children for June 2022</t>
  </si>
  <si>
    <t>Multiple (See Batch 707)</t>
  </si>
  <si>
    <t>Sharon Chapman</t>
  </si>
  <si>
    <t>Transport Operations​</t>
  </si>
  <si>
    <t>Mobility Services</t>
  </si>
  <si>
    <t>To be replaced with SEN DPS</t>
  </si>
  <si>
    <t>CA1585</t>
  </si>
  <si>
    <t>West Yorkshire Car Club</t>
  </si>
  <si>
    <t xml:space="preserve">The West Yorkshire Combined Authority along with its distrcit partners and York is seeking to appoint a West Yorkshire (and York) wider Car Club Provider for the provision of cross boundary car club operations. </t>
  </si>
  <si>
    <t xml:space="preserve">Enterpirse Rent-A-Car UK Limited </t>
  </si>
  <si>
    <t>Kate Gifford</t>
  </si>
  <si>
    <t>CA51895</t>
  </si>
  <si>
    <t>Mechanical &amp; Electrical Maintenance/Repair Contract</t>
  </si>
  <si>
    <t>Maintenance and reactive repairs to mechanical and electrical installations and assets across WYCA’s portfolio of properties and on-street assets.</t>
  </si>
  <si>
    <t>ECG Building Maintenance Ltd</t>
  </si>
  <si>
    <t>SC147376</t>
  </si>
  <si>
    <t>Phil Burton</t>
  </si>
  <si>
    <t>DP 533 ECG Building Maintenance Limited TAs ECG Facilities Services</t>
  </si>
  <si>
    <t>CA1504</t>
  </si>
  <si>
    <t>New Business Start Up Programme</t>
  </si>
  <si>
    <t xml:space="preserve">Service to  provide practical help and support to people who have decided to start a new business in West Yorkshire, with a focus on businesses with lower initial growth aspiration and that do not expect to turnover more than £250k in their first 12 months of trading. The programme is expected to deliver both one-to-many support through events, workshops and seminars, and one-to-one mentoring/coaching. </t>
  </si>
  <si>
    <t>18 Months</t>
  </si>
  <si>
    <t>PeoplePlus Group Ltd</t>
  </si>
  <si>
    <t>05722765</t>
  </si>
  <si>
    <t>Jo Wilkinson / Lauren Thomas</t>
  </si>
  <si>
    <t>Mass Transit Business Case Development Partner Lot 3</t>
  </si>
  <si>
    <t>Lot 3 – Client Side Management</t>
  </si>
  <si>
    <t>Turner &amp; Townsend Project Management Ltd</t>
  </si>
  <si>
    <t>CA1487</t>
  </si>
  <si>
    <t>CoSA interim contract following VEAT notice</t>
  </si>
  <si>
    <t>Core bespoke transport system for managing bus services and on-street assets.</t>
  </si>
  <si>
    <t>SYSTRA Ltd</t>
  </si>
  <si>
    <t>03383212</t>
  </si>
  <si>
    <t>Graham Browne</t>
  </si>
  <si>
    <t>CA1373</t>
  </si>
  <si>
    <t>Demand Responsive Bus Service Trial for Leeds City Region</t>
  </si>
  <si>
    <t>Demand Responsive Bus Service Trial for routes based within the Leeds City Region.</t>
  </si>
  <si>
    <t>First West Yorkshire Limtied</t>
  </si>
  <si>
    <t>Fiona Whitehead</t>
  </si>
  <si>
    <t>Bus Services</t>
  </si>
  <si>
    <t>CA0249</t>
  </si>
  <si>
    <t>CCTV Digital Upgrade - Hardware installation and ongoing annual servicing.</t>
  </si>
  <si>
    <t>CCTV Digital Upgrade</t>
  </si>
  <si>
    <t>BT</t>
  </si>
  <si>
    <t>01800000</t>
  </si>
  <si>
    <t>Lucy Wild</t>
  </si>
  <si>
    <t>CA1308</t>
  </si>
  <si>
    <t>Safety, Accessibility and Efficiency Programme - Lead Consultant</t>
  </si>
  <si>
    <t>Provision of a lead consultant to support on safety, accessibility and efficiency programmes aimed at ensuring bus stations and associated travel centres are best able to meet the needs of buildings.  Procurement exercise carried out by Turner and Townsend.</t>
  </si>
  <si>
    <t>Kier Construction</t>
  </si>
  <si>
    <t>02099533</t>
  </si>
  <si>
    <t>Royston Colley</t>
  </si>
  <si>
    <t>Procurement completed by Turner and Townsend</t>
  </si>
  <si>
    <t xml:space="preserve"> CA1345</t>
  </si>
  <si>
    <t>Integrated Corporate Systems - Enterprise resource Programme (ERP) Technology Selection</t>
  </si>
  <si>
    <t>Technology One</t>
  </si>
  <si>
    <t>Habib Iqbal</t>
  </si>
  <si>
    <t>Open Tender</t>
  </si>
  <si>
    <t xml:space="preserve"> CA1252</t>
  </si>
  <si>
    <t>Hardware Partner</t>
  </si>
  <si>
    <t>WYCA Hardware Partner for all hardware related matters. The first requirement for this service is to provide services relating to the Corporate Technology Programme (CTP).</t>
  </si>
  <si>
    <t xml:space="preserve">CA1498 </t>
  </si>
  <si>
    <t>Smartcard Production 2021</t>
  </si>
  <si>
    <t xml:space="preserve">Single Supplier Framework Provider for the production of ENCTS and MCard Smartcards including letter production and direct customer mailing, and batch card production. </t>
  </si>
  <si>
    <t xml:space="preserve">Euclid Ltd </t>
  </si>
  <si>
    <t>Simon Smith</t>
  </si>
  <si>
    <t>Customer Services​</t>
  </si>
  <si>
    <t>CA1429</t>
  </si>
  <si>
    <t>Real Time Information System</t>
  </si>
  <si>
    <t xml:space="preserve"> Provision of an Advanced Yorkshire &amp; Humber Real Time Information System and associated services to the Combined Authority (the Services)</t>
  </si>
  <si>
    <t>Vix Technology (UK) Ltd</t>
  </si>
  <si>
    <t>CA1010</t>
  </si>
  <si>
    <t>Batch 673 - Leeds District - May 2019</t>
  </si>
  <si>
    <t>Batch 673 Leeds District Service 30 - Horsforth - Clariant Development - Pudsey Services 31/32 - Horsforth local sevices 3 Years May 2019 to May 2022</t>
  </si>
  <si>
    <t>CT Plus and Squarepeg</t>
  </si>
  <si>
    <t>Wendy Dunwell</t>
  </si>
  <si>
    <t>CA1367</t>
  </si>
  <si>
    <t>West Yorkshire Local Cycling and Walking Infrastructure Plans – phase 2</t>
  </si>
  <si>
    <t xml:space="preserve">Provision of expert consultancy services to support the further development of Local Cycling and Walking Infrastructure Plans (LCWIPs) in West Yorkshire. </t>
  </si>
  <si>
    <t>01243967</t>
  </si>
  <si>
    <t>CA0978</t>
  </si>
  <si>
    <t>Combined Authority - Feasibility &amp; Assurance Appraisal Panel Framework</t>
  </si>
  <si>
    <t>The West Yorkshire Combined Authority is seeking to appoint a suitably qualified and experienced consultant organisation to provide advice and support in the appraisal of project business cases.</t>
  </si>
  <si>
    <t>Yes - 1 year</t>
  </si>
  <si>
    <t>Arcadis Consulting (UK) Limited</t>
  </si>
  <si>
    <t>01093549</t>
  </si>
  <si>
    <t>Ian McNichol</t>
  </si>
  <si>
    <t>Portfolio Management Office​</t>
  </si>
  <si>
    <t>CA1259</t>
  </si>
  <si>
    <t>Automatic Doors: Maintenance, Repair and Replacement</t>
  </si>
  <si>
    <t xml:space="preserve">Planned and reactive maintenance and repair of Automatic and Industrial Shutter Doors, including provision for the Supply and Installation of replacement doors at the end of unit life, along with new remote locking mechanisms. </t>
  </si>
  <si>
    <t>Dorma UK</t>
  </si>
  <si>
    <t>01361508</t>
  </si>
  <si>
    <t>CA1218</t>
  </si>
  <si>
    <t>Strategic Rail Advisor</t>
  </si>
  <si>
    <t>Strategic Rail Advisor for the Combined Authority’s Rail Team  to help direct/steer our work programme around the development of a number of rail strategies.</t>
  </si>
  <si>
    <t>Steer Davies &amp; Gleave Limited</t>
  </si>
  <si>
    <t>01883830</t>
  </si>
  <si>
    <t>Lynne Triggs</t>
  </si>
  <si>
    <t>Transport Policy &amp; Strategy - Rail</t>
  </si>
  <si>
    <t>Policy, Strategy and Communications</t>
  </si>
  <si>
    <t>CA1526</t>
  </si>
  <si>
    <t>Leeds City Region Exploring Enterprise Programme</t>
  </si>
  <si>
    <t xml:space="preserve">Provision of a a support package  for  individuals who are exploring business start-up as an employment / lifestyle option  to cover key areas to support participants to consider business start up and how to overcome any barriers that would prevent them exploring the opportunity further. </t>
  </si>
  <si>
    <t>Digital Remit Ltd</t>
  </si>
  <si>
    <t>08693334</t>
  </si>
  <si>
    <t>Jane Green</t>
  </si>
  <si>
    <t>CA 54215</t>
  </si>
  <si>
    <t>Franchising Business Case Development</t>
  </si>
  <si>
    <t>Consultancy Support for Business Case Development for a Franchising Assessment</t>
  </si>
  <si>
    <t>PricewaterhouseCoopers LLP (PWC)</t>
  </si>
  <si>
    <t>OC303525</t>
  </si>
  <si>
    <t xml:space="preserve">Thomas Lock </t>
  </si>
  <si>
    <t>Policy &amp; Development</t>
  </si>
  <si>
    <t>CA1181</t>
  </si>
  <si>
    <t>CSM Assessor</t>
  </si>
  <si>
    <t xml:space="preserve"> Common Safety Method (CSM) support to develop and deliver proposals for a new rail station at Elland, in Calderdale</t>
  </si>
  <si>
    <t>SNC Lavalin Ltd</t>
  </si>
  <si>
    <t>03062722</t>
  </si>
  <si>
    <t>Thomas Murphy</t>
  </si>
  <si>
    <t>Development</t>
  </si>
  <si>
    <t>Framework agreement over 4 year term (to max £1m)</t>
  </si>
  <si>
    <t>CA0067</t>
  </si>
  <si>
    <t>Real Time Information System - Tender - Lot 3 - Historical Reporting</t>
  </si>
  <si>
    <t>Hosted software service to provide data in realation to Real Time Information System - Tender - Lot 3 - Historical Reporting</t>
  </si>
  <si>
    <t>r2p</t>
  </si>
  <si>
    <t>05803344</t>
  </si>
  <si>
    <t>CA1231</t>
  </si>
  <si>
    <t>Creative Business Accelerator Programme</t>
  </si>
  <si>
    <t xml:space="preserve">Service Provider to deliver a Creative Accelerator Scheme for creative businesses across the Leeds City Region. This Scheme will be part of the £1.5m Creative Catalyst Programme delivering a suite of business support targeted at creative businesses across Leeds City Region. </t>
  </si>
  <si>
    <t>IndieLab LTD</t>
  </si>
  <si>
    <t>Becky Collier</t>
  </si>
  <si>
    <t>Trade &amp; Investment​</t>
  </si>
  <si>
    <t xml:space="preserve">CA1483 </t>
  </si>
  <si>
    <t>Marketing and Skills Single Supplier Framework</t>
  </si>
  <si>
    <t>Delivering multiple mini projects across the Employment and Skills team around improving and creating content provisions for all-user career platforms and associated services. We are looking for a win/win collaborative approach with a provider to successfully deliver and bring innovation to this contract.</t>
  </si>
  <si>
    <t>Engaging Education Limited</t>
  </si>
  <si>
    <t>Kirsty Brobyn</t>
  </si>
  <si>
    <t>Communications</t>
  </si>
  <si>
    <t xml:space="preserve">Variation from £300K 
Oct 2022, Taking up first 12 month extensuion </t>
  </si>
  <si>
    <t>CA1479</t>
  </si>
  <si>
    <t>Implementation Services for Technology Ones ERP Solution</t>
  </si>
  <si>
    <t xml:space="preserve">G cloud call off contract for the implementation services for Technology One's ERP solution One Council. </t>
  </si>
  <si>
    <t xml:space="preserve">Habib Iqbal </t>
  </si>
  <si>
    <t>CA1550 (Call Off)</t>
  </si>
  <si>
    <t>Call Off from CA 1550 - Consultancy Services for the Transformation of The Combined Authority's Asset, Dewsbury Bus Station</t>
  </si>
  <si>
    <t>Design consultancy to support the FBC development for Dewsbury Bus Station in line with the requirements issued at initial tender stage</t>
  </si>
  <si>
    <t>Nick Fairchild</t>
  </si>
  <si>
    <t>CA51317</t>
  </si>
  <si>
    <t>TCF Monitoring - AI mode Counter Procurement</t>
  </si>
  <si>
    <t>Supply and install 30 AI traffic counters across the five districts of West Yorkshire, with 5 years maintenance and support. Further counter may be procured within the 5 year period where required.</t>
  </si>
  <si>
    <t>Vivacity Labs Limited</t>
  </si>
  <si>
    <t>09924516</t>
  </si>
  <si>
    <t>Anna Woodhouse</t>
  </si>
  <si>
    <t>Research &amp; Intelligence​</t>
  </si>
  <si>
    <t>Initial award value: £118,000 consists of unit cost and annual support of £10.300 per year. £300k includes all potential future purchases.</t>
  </si>
  <si>
    <t>CA49137</t>
  </si>
  <si>
    <t>Call Centre Technology</t>
  </si>
  <si>
    <t>Redcentric will design, installation, configuration set up, handover and decommissioning, migration and decommissioning from the current Skype for business to the MCA's service desk with ongoing support and maintenance contract as described in the specification below.</t>
  </si>
  <si>
    <t>Redcentric Solutions Limited</t>
  </si>
  <si>
    <t xml:space="preserve">Private Limited Company </t>
  </si>
  <si>
    <t>ICT Services</t>
  </si>
  <si>
    <t>CA0068</t>
  </si>
  <si>
    <t>Real Time Information System - Tender - Lot 4 - Open Data Platform</t>
  </si>
  <si>
    <t>Cloud hosted software service in relatin to Real Time Information System - Open Data Platform.  Data is managed for all buses and all bus stops in Yorkshire and surroundings and  includes SMS, web and mobile applications where demand will vary significantly during times of adverse weather and traffic conditions.</t>
  </si>
  <si>
    <t>CA57104</t>
  </si>
  <si>
    <t>Organisational Change Delivery Partner</t>
  </si>
  <si>
    <t>Consultancy to seek an organisational change partner to support the implementation of the recommended structure and operating model.</t>
  </si>
  <si>
    <t xml:space="preserve">Deloitte LLP </t>
  </si>
  <si>
    <t xml:space="preserve">OC303675 </t>
  </si>
  <si>
    <t xml:space="preserve">Silver </t>
  </si>
  <si>
    <t>Alice Rowland</t>
  </si>
  <si>
    <t>DP1082 CA57104 Call Off Framework Agreement</t>
  </si>
  <si>
    <t>Contract Variation from £192,720 to £250,320</t>
  </si>
  <si>
    <t>CA1230</t>
  </si>
  <si>
    <t xml:space="preserve">Wide Area Network </t>
  </si>
  <si>
    <t>Wide Area Network</t>
  </si>
  <si>
    <t>Virgin Media Business Limited</t>
  </si>
  <si>
    <t>01785381</t>
  </si>
  <si>
    <t>CA0803</t>
  </si>
  <si>
    <t>Wellington House - Furniture</t>
  </si>
  <si>
    <t>Office furniture at Wellington House.</t>
  </si>
  <si>
    <t>Gresham Office Furniture Ltd</t>
  </si>
  <si>
    <t>04509527</t>
  </si>
  <si>
    <t>Phil Davies</t>
  </si>
  <si>
    <t>Implementation - Transport</t>
  </si>
  <si>
    <t>CA0343</t>
  </si>
  <si>
    <t>Building Fabric Maintenance and Repair Contract</t>
  </si>
  <si>
    <t>Provision of  planned and reactive service relating to building fabric services across a range of WYCA properties and on-street assets located in the five districts of West Yorkshire.</t>
  </si>
  <si>
    <t>JPB Facilities Management</t>
  </si>
  <si>
    <t>07654276</t>
  </si>
  <si>
    <t>CA1443</t>
  </si>
  <si>
    <t xml:space="preserve">Schools Cycle and Scooter Storage </t>
  </si>
  <si>
    <t>Cycle and scooter storage provider to supply schools with secure cycle and scooter storage facilities.</t>
  </si>
  <si>
    <t>Yes (option 1yr)</t>
  </si>
  <si>
    <t>LOCKIT SAFE LTD</t>
  </si>
  <si>
    <t>02777297</t>
  </si>
  <si>
    <t>Gavin Wood</t>
  </si>
  <si>
    <t>CA0771</t>
  </si>
  <si>
    <t>Leeds City Region Household Survey Research</t>
  </si>
  <si>
    <t>Delivery of a household survey for Leeds City Region. The survey will provide a snapshot view of issues for the population including community satisfaction, transport needs and attitudes towards housing.</t>
  </si>
  <si>
    <t>Ipsos MORI North</t>
  </si>
  <si>
    <t>01640855</t>
  </si>
  <si>
    <t>Tom Gifford</t>
  </si>
  <si>
    <t>CA0924</t>
  </si>
  <si>
    <t>Property and Estates Management Contractor</t>
  </si>
  <si>
    <t>Estate management service relating to portfolio of properties, land and assets and located in the five districts of West Yorkshire.</t>
  </si>
  <si>
    <t xml:space="preserve">Y </t>
  </si>
  <si>
    <t>Lambert Smith Hampton Group Ltd</t>
  </si>
  <si>
    <t>02521225</t>
  </si>
  <si>
    <t>Jamie Butters / David Dufton</t>
  </si>
  <si>
    <t xml:space="preserve">CA1322 </t>
  </si>
  <si>
    <t>Printing and Distribution of Bus Timetables</t>
  </si>
  <si>
    <t>Printing and Distribution of Bus Timetables for every bus service in the county.</t>
  </si>
  <si>
    <t>2yrs</t>
  </si>
  <si>
    <t>T&amp;P Print Limited</t>
  </si>
  <si>
    <t>09908839</t>
  </si>
  <si>
    <t>Karla Wakefield</t>
  </si>
  <si>
    <t>CA1168</t>
  </si>
  <si>
    <t>RM3821 – Data and Application Solutions Framework (Crown Commercial Services)</t>
  </si>
  <si>
    <t>ONI data analysis and monitoring of existing solution across multiple sites, deploying Cisco Meraki dashboard. To include 24x7 proactive monitoring, quarterly service reviews with continuous improvement plans, proactive management, remote updates and remediations.</t>
  </si>
  <si>
    <t>Bramble Hub Limited</t>
  </si>
  <si>
    <t>04136381</t>
  </si>
  <si>
    <t>Ian Johns</t>
  </si>
  <si>
    <t>Contract Variation 1 - Additional cost £9791.53 - Total value updated to include. RB 5.5.21
Contract Variation 3 - Additonal cost £33398.95 - Total va;lue updated RB 5.5.21.</t>
  </si>
  <si>
    <t>CA1490</t>
  </si>
  <si>
    <t xml:space="preserve">Bus Network Design and Highway Infrastructure Consultancy </t>
  </si>
  <si>
    <t xml:space="preserve">Consultancy support to undertake an evidence-based approach to reviewing and re-scoping the bus network </t>
  </si>
  <si>
    <t>CA 58916</t>
  </si>
  <si>
    <t>Executive Search for Director Appointments</t>
  </si>
  <si>
    <t>West Yorkshire Combined Authority is going through an exciting period of organisation evolution and will shortly be looking to secure an executive search provider to support us over the next 2-4 years.</t>
  </si>
  <si>
    <t>Gatenby Sanderson Limited</t>
  </si>
  <si>
    <t>Suzanne Garratt</t>
  </si>
  <si>
    <t>HR</t>
  </si>
  <si>
    <t>Future variations to keep an eye on when the need for appointments arise</t>
  </si>
  <si>
    <t>CA1459</t>
  </si>
  <si>
    <t>Waste Disposal - Wellington House and Bus Stations</t>
  </si>
  <si>
    <t>Provision of waste management services.</t>
  </si>
  <si>
    <t>Yes 3+1+1</t>
  </si>
  <si>
    <t>Suez Recycling and Recovery UK Ltd</t>
  </si>
  <si>
    <t>02291198</t>
  </si>
  <si>
    <t>Liam Needham</t>
  </si>
  <si>
    <t>CA 56973</t>
  </si>
  <si>
    <t>Bus Franchising Support Services</t>
  </si>
  <si>
    <t xml:space="preserve">Support Services for Bus Franchising Business Case Development - PMO and Programme Management Support. </t>
  </si>
  <si>
    <t xml:space="preserve">No </t>
  </si>
  <si>
    <t>Deloitte LLP</t>
  </si>
  <si>
    <t>OC303675</t>
  </si>
  <si>
    <t>CA1141</t>
  </si>
  <si>
    <t>Replacement of Passenger Lifts and Service Contract at Bradford Interchange</t>
  </si>
  <si>
    <t>Full refurbishment of public lifts including provision of temporary stair lift and service contract.</t>
  </si>
  <si>
    <t xml:space="preserve">Classic Lifts </t>
  </si>
  <si>
    <t>02487116</t>
  </si>
  <si>
    <t>CA 48058</t>
  </si>
  <si>
    <t>Evaluation Support Services Single Provider Framework</t>
  </si>
  <si>
    <t xml:space="preserve">West Yorkshire Combined Authority (the ‘Combined Authority/CA’) is seeking to appoint consultant/s to provide advice and support in the development and delivery of monitoring and evaluation across our projects and programmes. </t>
  </si>
  <si>
    <t>Thrive Economics (Formerley ADD specialists limited)</t>
  </si>
  <si>
    <t>Seamus McDonnell</t>
  </si>
  <si>
    <t>Name changed 30/01/2023</t>
  </si>
  <si>
    <t>CA1423</t>
  </si>
  <si>
    <t>Health based cycle training</t>
  </si>
  <si>
    <t>We are looking to work with an organisation who can deliver a structured programme of cycle training to people referred with long term health conditions, to improving their health and well-being.</t>
  </si>
  <si>
    <t>+1yr</t>
  </si>
  <si>
    <t>Cycling UK</t>
  </si>
  <si>
    <t>Emma Parkin</t>
  </si>
  <si>
    <t>Original contract (for 9 mths)22/3/21-31/12/21. Variation to extend 1yr (1/2/22-31/1/23) approved 20/12/21.</t>
  </si>
  <si>
    <t xml:space="preserve"> CA51315</t>
  </si>
  <si>
    <t>Connecting Innovation Intensive Support and Brokerage</t>
  </si>
  <si>
    <t xml:space="preserve">Delivery of tailored individual packages of innovation support to SME’s in the Leeds City Region </t>
  </si>
  <si>
    <t>RTC North Ltd</t>
  </si>
  <si>
    <t>CA0881</t>
  </si>
  <si>
    <t>Money Collections and Associated Services YPO Mini Competition</t>
  </si>
  <si>
    <t>The collection, transport and delivery of money and other related goods within the Combined Authority’s districts.</t>
  </si>
  <si>
    <t>31/11/2022</t>
  </si>
  <si>
    <t>31/11/2023</t>
  </si>
  <si>
    <t>G4S Cash solutions UK Ltd</t>
  </si>
  <si>
    <t>00354883</t>
  </si>
  <si>
    <t>Extension option taken for 1 year</t>
  </si>
  <si>
    <t>Waiver CSO 177</t>
  </si>
  <si>
    <t>Pulsant Datacentre Extension</t>
  </si>
  <si>
    <t>Payment for 12 months of service (with the option to extend for a further 12 months) at Pulsant Datacentre. This includes the physical hosting of critical WYCA ICT Services (Skype, Contact Centres, VDI, Databases, Teams) and associated connectivity between Wellington House and the Pulsant Datacentre</t>
  </si>
  <si>
    <t xml:space="preserve">Pulsant Data Services </t>
  </si>
  <si>
    <t>03625671</t>
  </si>
  <si>
    <t>CA1385</t>
  </si>
  <si>
    <t>Bradford Interchange Carriageway Works - PM, S &amp; QS</t>
  </si>
  <si>
    <t>Provision of ‘off-the-peg’ products that are in line with the specifications stated in this brief, however, we require a supplier that has a flexible approach and there will be occasions when a bespoke solution is required, and these must be agreed by the Combined Authority and our local authority partners.</t>
  </si>
  <si>
    <t>RPP Limited</t>
  </si>
  <si>
    <t>07159352</t>
  </si>
  <si>
    <t>CA 49132</t>
  </si>
  <si>
    <t>Software and Licensing For Travel and Transport Data and Analysis</t>
  </si>
  <si>
    <t>N/a</t>
  </si>
  <si>
    <t>Basemap Limited</t>
  </si>
  <si>
    <t>Richard Dale</t>
  </si>
  <si>
    <t>DP 811 CA49132 Basemap Ltd</t>
  </si>
  <si>
    <t>CA49089</t>
  </si>
  <si>
    <t>Export Support Services</t>
  </si>
  <si>
    <t xml:space="preserve">The West Yorkshire Combined Authority working in partnership with Leeds City Region Enterprise Partnership (LEP) Is looking to appoint a Service Provider to deliver an export programme for creative businesses across Leeds City Region. This scheme will be part of the £1.5m Creative Catalyst programme delivering a suite of business support targeted at creative businesses across Leeds City Region.  </t>
  </si>
  <si>
    <t xml:space="preserve">Indielab Ltd </t>
  </si>
  <si>
    <t>CA1316</t>
  </si>
  <si>
    <t xml:space="preserve">Service Management ITIL </t>
  </si>
  <si>
    <t>Service Management Partner to provide guidance on all areas of the ITIL framework.</t>
  </si>
  <si>
    <t>Pink Elephant EMEA Limited</t>
  </si>
  <si>
    <t>04974611</t>
  </si>
  <si>
    <t>Bill Cookson</t>
  </si>
  <si>
    <t>CA 58982</t>
  </si>
  <si>
    <t>Quarterly Economic Survey - Leading Indicator Intelligence</t>
  </si>
  <si>
    <t xml:space="preserve">The West Yorkshire Combined Authority wishes to procure a quarterly indicator survey of business intelligence to provide timely insight on business confidence and performance across the Leeds City Region. </t>
  </si>
  <si>
    <t>As required</t>
  </si>
  <si>
    <t>West &amp; North Yorkshire Chamber of Commerce</t>
  </si>
  <si>
    <t>Thomas Purvis</t>
  </si>
  <si>
    <t>CA1503</t>
  </si>
  <si>
    <t>Young Persons Media Support</t>
  </si>
  <si>
    <t>Support from a marketing agency to provide media support, on behalf of MCard – the West Yorkshire Ticketing Company Ltd and the West Yorkshire Bus
Alliance to launch a new simplified ticketing offer for bus travel for under 19s across West Yorkshire.</t>
  </si>
  <si>
    <t>Brandon Mont T/A Principles Agency</t>
  </si>
  <si>
    <t>Sharon Presley</t>
  </si>
  <si>
    <t>CA1205</t>
  </si>
  <si>
    <t>Economic Report 2</t>
  </si>
  <si>
    <t>Expert support to help further our understanding of how the relocation of the Channel 4 (C4) HQ into Leeds City Region (LCR) and their wider commitment to spend more outside of London has impacted key measures of growth in the economy, across specified geographies of interest.</t>
  </si>
  <si>
    <t>MARK SPILSBURY T/A SPILSBURY RESEARCH</t>
  </si>
  <si>
    <t>CA58320</t>
  </si>
  <si>
    <t>Business Change Implementation Support</t>
  </si>
  <si>
    <t>The supplier will provide business change resources for the implementation of Technology One solution.</t>
  </si>
  <si>
    <t>Socitm Advisory Limited</t>
  </si>
  <si>
    <t>CA1549</t>
  </si>
  <si>
    <t>Effective Transitions Fund - Procurement to appoint suppliers who can deliver high quality, creative and impactful careers and skills interventions with pupils and/or their influencers (parents and teachers).</t>
  </si>
  <si>
    <t xml:space="preserve">
Careers and skills interventions with pupils and/or their influencers (parents and teachers).
 Lot 1-  to focus on students.
</t>
  </si>
  <si>
    <t xml:space="preserve">Lot 1 - We Are Ive Ltd
</t>
  </si>
  <si>
    <t xml:space="preserve">03345236
</t>
  </si>
  <si>
    <t>Helen Illman</t>
  </si>
  <si>
    <t>CA 51725</t>
  </si>
  <si>
    <t>AEB DPS - Further Competition - Bus Driver Training</t>
  </si>
  <si>
    <t xml:space="preserve">Bus Driver Training Via AEB DPS </t>
  </si>
  <si>
    <t>REALISE LEARNING AND EMPLOYMENT LIMITED</t>
  </si>
  <si>
    <t>Lindesey Johnson</t>
  </si>
  <si>
    <t>CA1358</t>
  </si>
  <si>
    <t>Business Case for Bus Reform Options - Network Navigation</t>
  </si>
  <si>
    <t>Creative agency to take and develop the existing design principles of the Leeds Core Network project so that they can be delivered across the wider West Yorkshire core network. Includes the  production of a suite of designs/ documents that can be given to the appointed CA contractor for manufacture and installation across the West Yorkshire core network.</t>
  </si>
  <si>
    <t>Transdev Blazefield</t>
  </si>
  <si>
    <t>02605399</t>
  </si>
  <si>
    <t>Helen Ellerton</t>
  </si>
  <si>
    <t>Economic &amp; Transport Policy</t>
  </si>
  <si>
    <t>CA 57005</t>
  </si>
  <si>
    <t xml:space="preserve">West Yorkshire Young Poets Laureate   </t>
  </si>
  <si>
    <t>Programme to work with schools to deliver creative opportunites and appoint Young Poet Laureates for West Yorkshire</t>
  </si>
  <si>
    <t xml:space="preserve">National Literacy Trust </t>
  </si>
  <si>
    <t xml:space="preserve">05836486  </t>
  </si>
  <si>
    <t xml:space="preserve">Jim Hinks/Becky Collier </t>
  </si>
  <si>
    <t>DP 508 The National Literacy Trust</t>
  </si>
  <si>
    <t xml:space="preserve">CA56257 </t>
  </si>
  <si>
    <t xml:space="preserve">Marketing Support for Enterprise Skills Programme 2 </t>
  </si>
  <si>
    <t xml:space="preserve">A full-service marketing agency to work with WYCA to develop a marketing and engagement strategy for the Enterprise West Yorkshire programme. </t>
  </si>
  <si>
    <t>Pearson Crossland Direct Ltd t/a Ewe Agency</t>
  </si>
  <si>
    <t xml:space="preserve">Bronze </t>
  </si>
  <si>
    <t>Lauren Trueman</t>
  </si>
  <si>
    <t>CMS</t>
  </si>
  <si>
    <t>CA1309</t>
  </si>
  <si>
    <t>Cycle Storage Provider</t>
  </si>
  <si>
    <t>We are looking to appoint a cycle storage provider to supply end users such as schools, colleges, universities and businesses with secure cycle storage facilities.</t>
  </si>
  <si>
    <t>Private Limited Company</t>
  </si>
  <si>
    <t>02777397</t>
  </si>
  <si>
    <t xml:space="preserve">Contract extension option taken for 1 year from 31/08/2021 to 31/08/2022. New prices of raw materials agreed and put into contract </t>
  </si>
  <si>
    <t>CA1221</t>
  </si>
  <si>
    <t>Technical Support and Consultancy for Customer Hub and Service Experience (CHASE)</t>
  </si>
  <si>
    <t xml:space="preserve"> ICT consultancy specialising in Microsoft Dynamics 365 CRM to provide specialist technical advice and support for a customer facing business critical system (CHASE).  CHASE is built on Microsoft Dynamics 365 CRM and integrates customer portals through a Web API. </t>
  </si>
  <si>
    <t>Softcat PLC / Dogma Group</t>
  </si>
  <si>
    <t>02174990 / 12096627</t>
  </si>
  <si>
    <t>Haq Nawaz</t>
  </si>
  <si>
    <t>CA1293</t>
  </si>
  <si>
    <t>Mobile Phone Contract</t>
  </si>
  <si>
    <t>CA????</t>
  </si>
  <si>
    <t>Multifuctional Devices, managed print and content services</t>
  </si>
  <si>
    <t>Provision of Multifunctional devices</t>
  </si>
  <si>
    <t>Canon (UK) Ltd</t>
  </si>
  <si>
    <t>Available 2 year extenison taken.</t>
  </si>
  <si>
    <t>CA1546</t>
  </si>
  <si>
    <t>OPE Phase 8 Consultant</t>
  </si>
  <si>
    <t>The West Yorkshire Combined Authority, as part of the West Yorkshire One Public Estate (OPE) Partnership, is seeking consultant support to explore the impact of Covid-19 on public sector land and property in our town centres.  This Statement of Requirements will outline the aims and services that will be commissioned to support the project.</t>
  </si>
  <si>
    <t>Bryony Chipp</t>
  </si>
  <si>
    <t>09/02/2023 - Variation from £82,492.50
Contract end date changed from 31/05/2022</t>
  </si>
  <si>
    <t>CA 56549</t>
  </si>
  <si>
    <t>Channel 4 Mentoring</t>
  </si>
  <si>
    <t>creen Yorkshire will design and deliver a blended, bespoke and impactful
mentoring scheme to be delivered over 6 months of intensive support, designed to meet the needs of the above target cohort from across Leeds City Region. Nurturing and retaining skills and talent within the region should be at the forefront of the scheme, with a focus on diversity to ensure diverse talent is given the opportunity to thrive in the industry.</t>
  </si>
  <si>
    <t>Screen Yorkshire Ltd</t>
  </si>
  <si>
    <t xml:space="preserve">Becky Collier </t>
  </si>
  <si>
    <t>CA1559</t>
  </si>
  <si>
    <t>High Level Street Design Feasibility Software</t>
  </si>
  <si>
    <t>Procurement of an intuitive, existing software tool that will enable policy staff and decision-makers as well as engineers to propose and explore different options for allocating roadspace.</t>
  </si>
  <si>
    <t>1+1</t>
  </si>
  <si>
    <t>Remix Technologies LLC</t>
  </si>
  <si>
    <t>86-1886934</t>
  </si>
  <si>
    <t>Kit Allwinter</t>
  </si>
  <si>
    <t>CA 50621</t>
  </si>
  <si>
    <t xml:space="preserve">Temp Labour and Hard to Fill Vacancies </t>
  </si>
  <si>
    <t xml:space="preserve">Neutral vendor relationship for temp labour provision and hard to fill vancancies. </t>
  </si>
  <si>
    <t xml:space="preserve">Comensura Limited </t>
  </si>
  <si>
    <t xml:space="preserve">Jenny Sharp </t>
  </si>
  <si>
    <t>CSO Waiver 286</t>
  </si>
  <si>
    <t>Approval for the Procurement of Apprenticeship Training Provider</t>
  </si>
  <si>
    <t>Transport Planning Technician Apprenticeshiptraining standard x 5</t>
  </si>
  <si>
    <t>Leeds College of Building</t>
  </si>
  <si>
    <t>Diane Forsyth</t>
  </si>
  <si>
    <t>CA 557731</t>
  </si>
  <si>
    <t xml:space="preserve">Cloud Infrastructure Project </t>
  </si>
  <si>
    <t>A supplier to implement the migration of the servers, services and applications which are included within the scope of the High Level Design (“the HLD”) to the Microsoft Azure Cloud from the current on-premise facilities at the Rotherham data centre and WYCA’s premises at Wellington House in Leeds.</t>
  </si>
  <si>
    <t>UBDS IT Consulting Limited</t>
  </si>
  <si>
    <t xml:space="preserve">Zubair Rasib </t>
  </si>
  <si>
    <t>CA 52508</t>
  </si>
  <si>
    <t xml:space="preserve"> Level 2 Capability Mapping</t>
  </si>
  <si>
    <t>Scope of Services: complete scope of service mapping at Level 2 e.g. 'Manage Learning &amp; Development' Document as-is and highlight capabilities which require changing / are new. also support with drafting of a report to go to the June CA meeting. Develop and agree the role of the management team and decision making structure.</t>
  </si>
  <si>
    <t>Deloitte</t>
  </si>
  <si>
    <t>Joanne Grigg</t>
  </si>
  <si>
    <t>CA1505</t>
  </si>
  <si>
    <t>Office Supplies and Stationery</t>
  </si>
  <si>
    <t>YPO Framework call-off to procure new office supplies and stationery supplier.</t>
  </si>
  <si>
    <t>Lyreco UK Limited</t>
  </si>
  <si>
    <t>00442696</t>
  </si>
  <si>
    <t>Diane Fell</t>
  </si>
  <si>
    <t>CA53398</t>
  </si>
  <si>
    <t>Specialist Consultancy Support</t>
  </si>
  <si>
    <t>Provision of specialist support and advice to businesses to support recovery, become more resilient, and go from survival and sustainability into growth.</t>
  </si>
  <si>
    <t>Full Circle Management Solutions Ltd</t>
  </si>
  <si>
    <t>NI602544</t>
  </si>
  <si>
    <t>Alex Waugh</t>
  </si>
  <si>
    <t>CA 48087</t>
  </si>
  <si>
    <t>MCA Digital Programme Partner</t>
  </si>
  <si>
    <t>The CA is looking for a partner to review project documentation and contribute to the sign-off process.</t>
  </si>
  <si>
    <t xml:space="preserve">SSG Advisory Ltd </t>
  </si>
  <si>
    <t>David Gill</t>
  </si>
  <si>
    <t>CA1304</t>
  </si>
  <si>
    <t>Urban Transport Group New Website Project including Support and Development</t>
  </si>
  <si>
    <t>Website Development and Support</t>
  </si>
  <si>
    <t>Creative Concern</t>
  </si>
  <si>
    <t>04582786</t>
  </si>
  <si>
    <t>James Kershaw</t>
  </si>
  <si>
    <t>Urban Transport Group</t>
  </si>
  <si>
    <t>CA1598</t>
  </si>
  <si>
    <t>Promoting skills programmes in Leeds City Region to Boost Economic Recovery</t>
  </si>
  <si>
    <t>We are looking for an agency that can develop and deliver an overarching campaign strategy, media bookings and regular PR activity</t>
  </si>
  <si>
    <t>ilk agency</t>
  </si>
  <si>
    <t xml:space="preserve">Andrew Wood </t>
  </si>
  <si>
    <t>CA1484</t>
  </si>
  <si>
    <t>Marketing Campaign Promoting Skills Programmes to Boost the Economic Recovery in Leeds City Region</t>
  </si>
  <si>
    <t>The development and delivery an overarching campaign strategy, media bookings, artwork (based on existing creative route and guidelines) and regular PR activity.</t>
  </si>
  <si>
    <t>Halston Marketing</t>
  </si>
  <si>
    <t>10466144</t>
  </si>
  <si>
    <t>TBC</t>
  </si>
  <si>
    <t>CA 59404</t>
  </si>
  <si>
    <t xml:space="preserve">Digital Cluster Mapping Research </t>
  </si>
  <si>
    <t>The West Yorkshire Combined Authority (WYCA) wishes to procure expert support to help further our understanding of industry strengths/ clusters of activity across the digital tech sector within West Yorkshire (WY).</t>
  </si>
  <si>
    <t xml:space="preserve">As required </t>
  </si>
  <si>
    <t xml:space="preserve">Perspective Economics Limited </t>
  </si>
  <si>
    <t>NI649980</t>
  </si>
  <si>
    <t>Sarah Bowes</t>
  </si>
  <si>
    <t>Waiver CSO 215</t>
  </si>
  <si>
    <t>Dream</t>
  </si>
  <si>
    <t>Annual support and maintenance</t>
  </si>
  <si>
    <t>Dream Limited</t>
  </si>
  <si>
    <t>02707764</t>
  </si>
  <si>
    <t>CA1545</t>
  </si>
  <si>
    <t>Installation of PV Panels, Bradford Interchange</t>
  </si>
  <si>
    <t xml:space="preserve">Installation of PV Panels, Bradford Interchange-The works shall include a full design and installation of PV panels </t>
  </si>
  <si>
    <t>Phoenix Renewables Ltd T/A The Phoenix Works</t>
  </si>
  <si>
    <t>Waiver CSO 291</t>
  </si>
  <si>
    <t>PulsantData Centre extension for another year until 31st December 2023.</t>
  </si>
  <si>
    <t>Payment for another 12 months of services at Pulsant Datacentre.This includes physical hostingof telephonyand call centresystem, and VPN.Including the associated connectivity between Wellington House and the Pulsant Data Centre.</t>
  </si>
  <si>
    <t>Pulsant</t>
  </si>
  <si>
    <t>CA0814</t>
  </si>
  <si>
    <t>Legal Advice and Support for Rail Projects</t>
  </si>
  <si>
    <t>Further competition from Lot 4 Transport Rail of the Wider Public Services Legal Service Panel Agreement framework</t>
  </si>
  <si>
    <t>Addleshaw Goddard LLP</t>
  </si>
  <si>
    <t>OC318149</t>
  </si>
  <si>
    <t>Javid Daji</t>
  </si>
  <si>
    <t>CA1602</t>
  </si>
  <si>
    <t>Footfall Data Tool</t>
  </si>
  <si>
    <t>A request for quotations for the provision of a footfall data tool.</t>
  </si>
  <si>
    <t>Citi Logik Ltd</t>
  </si>
  <si>
    <t>Tom Purvis</t>
  </si>
  <si>
    <t>DP1096 CA1246 Consultancy Services Agreement Consultancy Services Agreement Local Footfall Tracker</t>
  </si>
  <si>
    <t>Contract Variriation from £29,950 to £45,000</t>
  </si>
  <si>
    <t>CA57916</t>
  </si>
  <si>
    <t>Specification Development - Public Transport Data Management System (CoSA)</t>
  </si>
  <si>
    <t>Consultancy to scope the specification of the COSA system replacement (Combined Services &amp; Assets)</t>
  </si>
  <si>
    <t xml:space="preserve">Tim Rivett Consulting Ltd </t>
  </si>
  <si>
    <t>0092263</t>
  </si>
  <si>
    <t>CA1246</t>
  </si>
  <si>
    <t>Support, Maintenance and upgrade costs for the G-Cloud Modern.Gov System.</t>
  </si>
  <si>
    <t>Audio visual webcasting for WYCA committee room</t>
  </si>
  <si>
    <t xml:space="preserve">Civica UK Limited </t>
  </si>
  <si>
    <t>01628868</t>
  </si>
  <si>
    <t>Angie Shearon</t>
  </si>
  <si>
    <t>CA1488</t>
  </si>
  <si>
    <t>Marketing support for Entrepreneurial Development Programme</t>
  </si>
  <si>
    <t>Integrated agency to develop compelling integrated digital first advertising campaign to highlight self-employment/business start-up as a career option to all areas and communities in West Yorkshire.</t>
  </si>
  <si>
    <t>ENGAGING EDUCATION</t>
  </si>
  <si>
    <t>07769023</t>
  </si>
  <si>
    <t>WAIVER CSO 279</t>
  </si>
  <si>
    <t>Neurodiversity, young people, and violence research (part 2) </t>
  </si>
  <si>
    <t>Following on from the successful research undertaken in the neurodiversity workstream in 2021/22, the VRU seek to continue and expand the neurodiversity research that Rocket Science completed in the last financial year using the recommendations outlined in the research report. </t>
  </si>
  <si>
    <t>Rocket Science</t>
  </si>
  <si>
    <t>SC219011</t>
  </si>
  <si>
    <t>Julia Clough</t>
  </si>
  <si>
    <t>WAIVER CSO 283</t>
  </si>
  <si>
    <t>Adversity Trauma and Resilience Evaluation partner (part 2)</t>
  </si>
  <si>
    <t xml:space="preserve">Following on from the successful evaluation undertaken in the Adversity, Trauma and Resilienceworkstream in 2021/22, theVRUand the HCPseek to continue and developthe evaluation and learningproject that Rocket Science completedin the last financial year. </t>
  </si>
  <si>
    <t>31/03/2023 </t>
  </si>
  <si>
    <t>WAIVER CSO 278</t>
  </si>
  <si>
    <t>Drugs &amp; Alcohol research (part 2) </t>
  </si>
  <si>
    <t>Following on from the successful research undertaken in the drug and alcohol workstream in 2021/22, the VRU seek to continue and expand the drugs and alcohol research that HumanKind completed in the last financial year using the recommendations outlined in the research report. </t>
  </si>
  <si>
    <t>HumanKind</t>
  </si>
  <si>
    <t>VCSE</t>
  </si>
  <si>
    <t>CE005701</t>
  </si>
  <si>
    <t>CA1356</t>
  </si>
  <si>
    <t>Business Intelligence Database 2021</t>
  </si>
  <si>
    <t>Provision of a business intelligence database to provide detailed insight into the locations, activities, structure and performance of the business base across Leeds City Region, with access required for Leeds City Region LEP and a number of local authority partners.</t>
  </si>
  <si>
    <t>+1yr+1yr</t>
  </si>
  <si>
    <t>Bureau van Dijk Electronic Publishing Ltd</t>
  </si>
  <si>
    <t>02323741</t>
  </si>
  <si>
    <t>James Hopton</t>
  </si>
  <si>
    <t>CA 49434</t>
  </si>
  <si>
    <t xml:space="preserve">Licencing and maintenance for spatial mapping software - Geographic Information System (GIS) </t>
  </si>
  <si>
    <t xml:space="preserve">Call off RM3821 for licencing and maintenance for spatial mapping software - Geographic Information System (GIS) </t>
  </si>
  <si>
    <t>ESRI (UK) Limited</t>
  </si>
  <si>
    <t>01288342</t>
  </si>
  <si>
    <t>Andrew Fitzpatrick / Haq Nawaz</t>
  </si>
  <si>
    <t>CA1366</t>
  </si>
  <si>
    <t>Provision of Pool Bikes for Bike Friendly Businesses</t>
  </si>
  <si>
    <t>Provision of  bikes for use as pool bikes in businesses and community groups across West Yorkshire.</t>
  </si>
  <si>
    <t>Active Cycling Projects Ltd</t>
  </si>
  <si>
    <t>08428383</t>
  </si>
  <si>
    <t>CA1282</t>
  </si>
  <si>
    <t>SAN Framework Call-Off</t>
  </si>
  <si>
    <t>SAN Servers HTE Framework Call off</t>
  </si>
  <si>
    <t>Tintri (UK) Limited</t>
  </si>
  <si>
    <t>07696044</t>
  </si>
  <si>
    <t>CA57071</t>
  </si>
  <si>
    <t>West Yorkshire Housing Strategy</t>
  </si>
  <si>
    <t xml:space="preserve">Development of a Regional Housing Strategy </t>
  </si>
  <si>
    <t>North Housing Consulting Ltd</t>
  </si>
  <si>
    <t>Rebecca Greenwood</t>
  </si>
  <si>
    <t>CA1537</t>
  </si>
  <si>
    <t>Connecting Innovation Interim and Summative Assessment</t>
  </si>
  <si>
    <t>Independent evaluator to undertake an interim assessment and final evaluation/‘summative assessment’ of the Connecting Innovation programme.</t>
  </si>
  <si>
    <t>Carney Green LLP</t>
  </si>
  <si>
    <t>OC384639</t>
  </si>
  <si>
    <t>CA1470</t>
  </si>
  <si>
    <t>Business start up intelligence</t>
  </si>
  <si>
    <t>Provision of  data to enhance understanding of the business start up landscape in the Leeds City Region.</t>
  </si>
  <si>
    <t>BankSearch Information Consultancy Limited</t>
  </si>
  <si>
    <t>03955592</t>
  </si>
  <si>
    <t xml:space="preserve">
Careers and skills interventions with pupils and/or their influencers (parents and teachers).
Lot 2 -  to focus on peers surporting students targeted through Lot 1.
</t>
  </si>
  <si>
    <t xml:space="preserve">
Lot 2 - C&amp;K Careers</t>
  </si>
  <si>
    <t xml:space="preserve">
3039360</t>
  </si>
  <si>
    <t>CA1608</t>
  </si>
  <si>
    <t>Marine Aggregates Study</t>
  </si>
  <si>
    <t xml:space="preserve">The study’s primary purpose is to identify infrastructure requirements, land requirements and safeguarding requirements (primarily in a Town Planning context) within the region to facilitate the significant increase in the supply and delivery of marine aggregate into the region for the next 15yrs. </t>
  </si>
  <si>
    <t>Royal Haskoning</t>
  </si>
  <si>
    <t>Michael Long</t>
  </si>
  <si>
    <t>CA52508</t>
  </si>
  <si>
    <t>Programme to Develop a Positive Culture Within Small Businesses Across West Yorkshire</t>
  </si>
  <si>
    <t>Progress Marketing Ltd</t>
  </si>
  <si>
    <t>04763109</t>
  </si>
  <si>
    <t>CA1554</t>
  </si>
  <si>
    <t>The Hub Incubation Project Consultation</t>
  </si>
  <si>
    <t>Consultant to: Provide support to the participating SEND Careers Hub schools/colleges to deliver the Hub Incubation Project and evaluation Act as an Ambassador for the SEND Careers Hub Incubation Project locally, regionally, and nationally. Help to collect and share learnings from the project.</t>
  </si>
  <si>
    <t>Talentino Ltd</t>
  </si>
  <si>
    <t>07565722</t>
  </si>
  <si>
    <t>James Ghafoor</t>
  </si>
  <si>
    <t>CA1416</t>
  </si>
  <si>
    <t xml:space="preserve">Technology Forge - g-cloud call off </t>
  </si>
  <si>
    <t>Technology Forge Cloud Migration.</t>
  </si>
  <si>
    <t>The Technology Forge Limited</t>
  </si>
  <si>
    <t>02293004</t>
  </si>
  <si>
    <t>Phil Burton / Haq Nawaz</t>
  </si>
  <si>
    <t>CA1529</t>
  </si>
  <si>
    <t>Real-Time system delivery support</t>
  </si>
  <si>
    <t>Consultant support in the delivery of the New Yorkshire real-time system over a 12 month period.</t>
  </si>
  <si>
    <t>Waysphere Ltd</t>
  </si>
  <si>
    <t>CA1581</t>
  </si>
  <si>
    <t>Transforming Travel Centres RIBA 4 Designs</t>
  </si>
  <si>
    <t>West Yorkshire Combined Authority (WYCA) is seeking to appoint a design consultant to: 1. Develop RIBA 4 designs for the refurbishment/remodelling of Metro Travel Centres, which are located within our estate of bus stations throughout West Yorkshire.</t>
  </si>
  <si>
    <t>Stephen George &amp; Partners LLP</t>
  </si>
  <si>
    <t>OC350268</t>
  </si>
  <si>
    <t xml:space="preserve">Louise Ratcliffe </t>
  </si>
  <si>
    <t>The end date for the RIBA4 designs is 08/2022 but the works for the project will continue until January 2023 and this includes the Principal Designer role that will be undertaken by SGP (who are completing the RIBA4 designs</t>
  </si>
  <si>
    <t>CA1610</t>
  </si>
  <si>
    <t>Safety of Women and Girls - Feedback tool and microsite</t>
  </si>
  <si>
    <t>This marketing brief will focus on safety on public transport and more specifically the bus network, where a budget of £25,000 has been allocated to produce and deliver a West Yorkshire wide campaign to introduce a new safety feedback feature that will be accessible via the MCard Mobile App.</t>
  </si>
  <si>
    <t xml:space="preserve">09489501
</t>
  </si>
  <si>
    <t>Tom Heap</t>
  </si>
  <si>
    <t>CA1567</t>
  </si>
  <si>
    <t>Acorn and Acorn Profiler software with Paycheck, Paycheck Disposable and Paycheck Equivalised G-Cloud Call Off</t>
  </si>
  <si>
    <t>Provision of a postcode level segmentation with profiling system that classifies the population by demographic, lifestyle and behavioural characteristics. Plus gross household income, disposable income and equivalised income data at postcode level.</t>
  </si>
  <si>
    <t>CACI LIMITED</t>
  </si>
  <si>
    <t>Andrew Fitzpatrick</t>
  </si>
  <si>
    <t>CA1346</t>
  </si>
  <si>
    <t>E-Learning New Starter Induction and Health &amp; Safety Training</t>
  </si>
  <si>
    <t>Provision of an Induction &amp; Health &amp; Safety E-Learning suite which will form part of our employee induction program.</t>
  </si>
  <si>
    <t>Human Focus International Limited</t>
  </si>
  <si>
    <t>02867124</t>
  </si>
  <si>
    <t>Claire Bird</t>
  </si>
  <si>
    <t>Corporate Services - HR</t>
  </si>
  <si>
    <t>CA1532</t>
  </si>
  <si>
    <t>Area Map and Guide Production Aug 2021</t>
  </si>
  <si>
    <t>Area maps and guides for bus services • Bradford • Calderdale • Leeds • North Kirklees • South Kirklees • Wakefield • Wharfedale • Leeds City Centre.</t>
  </si>
  <si>
    <t>Lovell Johns</t>
  </si>
  <si>
    <t>01214692</t>
  </si>
  <si>
    <t>CA1604</t>
  </si>
  <si>
    <t>West Yorkshire International Trade Strategy – Baseline &amp; Targets Tender Specification</t>
  </si>
  <si>
    <t xml:space="preserve">Leeds City Region LEP in partnership with the West Yorkshire Combined Authority is working with partners across the region to produce a new West Yorkshire International Trade Strategy. </t>
  </si>
  <si>
    <t>University of Leeds</t>
  </si>
  <si>
    <t>RC000658</t>
  </si>
  <si>
    <t>Waiver CSO 152</t>
  </si>
  <si>
    <t xml:space="preserve">Membership of the Institute of Customer Service </t>
  </si>
  <si>
    <t xml:space="preserve">Institute of Customer Service </t>
  </si>
  <si>
    <t>03316394</t>
  </si>
  <si>
    <t>Dave Pearson</t>
  </si>
  <si>
    <t>CA1464</t>
  </si>
  <si>
    <t>REBiz Telemarketing Campaign</t>
  </si>
  <si>
    <t>Provision of a telemarketing agency to conduct a seasonal telemarketing campaign aimed at reaching SME businesses across the West and North Yorkshire to increase awareness of the Resource Efficient Business (REBiz) programme and the support it offers to SMEs in West (WY) and North Yorkshire (NY).</t>
  </si>
  <si>
    <t>Link Telemarketing B2B Ltd</t>
  </si>
  <si>
    <t>07528847</t>
  </si>
  <si>
    <t>Kelly Handley-Marsh</t>
  </si>
  <si>
    <t>Economic Services Business Support</t>
  </si>
  <si>
    <t>CA1605</t>
  </si>
  <si>
    <t>West Yorkshire Combined Authority Brief - Creative Industries Showcase</t>
  </si>
  <si>
    <t>The Leeds City Region Trade and Investment team wishes to develop a Creative Industries: Sector Showcase document in a digital format initially, to profile the significant strengths of the Creative Industries sector in Leeds City Region, for international audiences.</t>
  </si>
  <si>
    <t>Under The Moon Ltd</t>
  </si>
  <si>
    <t>WAIVER CSO 271</t>
  </si>
  <si>
    <t>Arab Health 2023 </t>
  </si>
  <si>
    <t>Participation at Arab Health 2023 (30 January – 2 February 2023) as part of the UK Pavilion and delegation.</t>
  </si>
  <si>
    <t>Medilink UK</t>
  </si>
  <si>
    <t>Amanda Potter</t>
  </si>
  <si>
    <t>Waiver CSO 292</t>
  </si>
  <si>
    <t>Business sustainability management course for new programme staff</t>
  </si>
  <si>
    <t xml:space="preserve">Procurement is for role specific training courses for staff moving onto the new Business Sustainability Programme from April 2023. </t>
  </si>
  <si>
    <t>University of Cambridge via edX for Business</t>
  </si>
  <si>
    <t>Other (please specify in Notes)</t>
  </si>
  <si>
    <t>Vincent McCabe</t>
  </si>
  <si>
    <t>Education Institution (CLC)</t>
  </si>
  <si>
    <t>CA1493</t>
  </si>
  <si>
    <t>Employee Assistance Programme 2021</t>
  </si>
  <si>
    <t>Provision of an online (including mobile phone app) and telephone based Employee Assistance Programme member support resource and specialist counselling service, providing access to information advice, support and interactive tools designed to address issues effecting an individuals’ personal life, work life and health and wellbeing and to assist them to prepare for future work and life changes.</t>
  </si>
  <si>
    <t>Health Assured Limited</t>
  </si>
  <si>
    <t>06314620</t>
  </si>
  <si>
    <t>DP 723 Consultancy Services Agreement Health Assured</t>
  </si>
  <si>
    <t>Waiver CSO 238</t>
  </si>
  <si>
    <t>Licence renewal for three Basemap analysis tools: Highways Analyst, TRACC and DataCutter</t>
  </si>
  <si>
    <t>Licence renewals</t>
  </si>
  <si>
    <t>CA58422</t>
  </si>
  <si>
    <t>Summative Assessment of the Leeds City Region Growth Service</t>
  </si>
  <si>
    <t xml:space="preserve">The West Yorkshire Combined Authority is seeking an independent evaluator to undertake a summative assessment of the Leeds City Region Growth Service. The programme is part funded by the European Regional Development Fund (“ERDF”) for England 2014-2020.  
We require the summative assessment report to be completed and final report submitted by 31 March 2023. This is a practical report with recommendations that will inform our future delivery in 2023-2026.  </t>
  </si>
  <si>
    <t xml:space="preserve">Kada Research Limited </t>
  </si>
  <si>
    <t>Legal issued variation of contract 25/01/23 to correct issues they had made.</t>
  </si>
  <si>
    <t>CA1519</t>
  </si>
  <si>
    <t xml:space="preserve">REBiz Interim and Summative Assessment </t>
  </si>
  <si>
    <t>Consultant assessment of the effectiveness of the REBiz programme (both interim and summative)</t>
  </si>
  <si>
    <t>Optimat Ltd</t>
  </si>
  <si>
    <t>SC141727</t>
  </si>
  <si>
    <t>CA53215</t>
  </si>
  <si>
    <t>Enterprise Electronic Information
Management Health Check</t>
  </si>
  <si>
    <t>A service to review and assess maturity of
current data strategy and usage of
Microsoft 365 / SharePoint to identify
opportunities for improvements</t>
  </si>
  <si>
    <t>In-Form Consult</t>
  </si>
  <si>
    <t>Joanne Walsh</t>
  </si>
  <si>
    <t>CA1117</t>
  </si>
  <si>
    <t>Lift &amp; Escalator Consultancy Services</t>
  </si>
  <si>
    <t>TUV-SUD Limited</t>
  </si>
  <si>
    <t>SC215164</t>
  </si>
  <si>
    <t>CA53607</t>
  </si>
  <si>
    <t>Insurance Brokerage</t>
  </si>
  <si>
    <t xml:space="preserve">Insurance brokerage services to the Combined Authority for Insurance renewals, negotiation, advice, reviews, risks, claims </t>
  </si>
  <si>
    <t xml:space="preserve">Griffiths and Armour </t>
  </si>
  <si>
    <t>01774735</t>
  </si>
  <si>
    <t>Katie Hurrell</t>
  </si>
  <si>
    <t>Finance​</t>
  </si>
  <si>
    <t>CA1591</t>
  </si>
  <si>
    <t>SignedUp Skills software G-Cloud call off</t>
  </si>
  <si>
    <t>An employment
and skills platform that will provide
the people of West Yorkshire an improved
understanding and awareness of
local jobs, apprenticeships, and courses.
This will sit on our FutureGoals website
and will enable visitors to the site a whole
experience of learning about the region,
the ability to sign up to our courses and
find jobs, apprenticeships and other
courses across the region.</t>
  </si>
  <si>
    <t>PDMS Ventures Limited</t>
  </si>
  <si>
    <t>128182C</t>
  </si>
  <si>
    <t xml:space="preserve">Contract variation from £16,800.00 - extension taken </t>
  </si>
  <si>
    <t>West Yorkshire Combined Authority (WYCA) is seeking to appoint a design consultant to: 1. Develop RIBA 4 designs for the refurbishment/remodelling of Metro Travel Centres, which are located within our estate of bus stations throughout West Yorkshire. The RIBA 3 designs for each Travel Centre will be provided on award. 2. Apply the design principles to produce developed designs for Travel Centres in the following locations to determine indicative refurbishment costs: • Bradford • Huddersfield 3. Completion of Principal Designer activities as per CDM2015.</t>
  </si>
  <si>
    <t>Louise Ratliffe</t>
  </si>
  <si>
    <t xml:space="preserve">Waiver CSO 294 </t>
  </si>
  <si>
    <t>Molten Mouse MCard app Annual Support </t>
  </si>
  <si>
    <t>Annual support and monitoring of MCard App which allows purchase of smartcard tickets for Android devices. </t>
  </si>
  <si>
    <t xml:space="preserve">Molten Mouse </t>
  </si>
  <si>
    <t>Waiver CSO 296</t>
  </si>
  <si>
    <t>Verifone Inc. (via Haven Systems Ltd)</t>
  </si>
  <si>
    <t>Replacement of 13 Travel Centre Chip &amp; PIN card payment devices which are integrated into the tilling systems supplied by Haven Systems for the retailing of c. £7million of bus and rail travel tickets and travel passes</t>
  </si>
  <si>
    <t>31/03/2027 </t>
  </si>
  <si>
    <t>CA59563</t>
  </si>
  <si>
    <t>Strategic Business Growth Programme Summative Assessment</t>
  </si>
  <si>
    <t xml:space="preserve">The purpose of this project is to invite proposals for an independent evaluation of West Yorkshire Combined Authority’s (the Combined Authority) European Regional Development Fund (ERDF) funded Strategic Business Growth Extension programme (SBG).  </t>
  </si>
  <si>
    <t xml:space="preserve">Javinder Rooprai </t>
  </si>
  <si>
    <t>CA1564</t>
  </si>
  <si>
    <t>Sustainable Travel Project – Climate Change Strategy – West Yorkshire Healthcare System</t>
  </si>
  <si>
    <t>To provide sustainable travel support through a series of consultant led workshops to West Yorkshire &amp; Harrogate Integrated Care System (ICS) to achieve net zero goals, air quality and climate change targets in the healthcare system.</t>
  </si>
  <si>
    <t>Steer</t>
  </si>
  <si>
    <t>Caroline Pintar</t>
  </si>
  <si>
    <t>CA0379</t>
  </si>
  <si>
    <t xml:space="preserve">DECs &amp; EPCs Assessments </t>
  </si>
  <si>
    <t>Consultant required to undertake DEC and EPC assessments on WYCA owned assets</t>
  </si>
  <si>
    <t>White Young Green Limited</t>
  </si>
  <si>
    <t>05111508</t>
  </si>
  <si>
    <t>WAIVER CSO 274</t>
  </si>
  <si>
    <t>LinkedIn Talent Insights</t>
  </si>
  <si>
    <t>LinkedIn Talent Insights provides users with access to real-time LinkedIn data and insights on talent pools, geographies, skill levels and company information drawn from the LinkedIn social networking platform. Talent Insights translates LinkedIn member profiles (over 25 million UK users) into unique data points with this information aggregated and standardised for comparison. The specific areas for the Combined Authority who will benefit from procuring this subscription are the Economic Services Directorate (Trade and Investment) and the Strategy, Policy and Communications Directorate (Research and Intelligence) when assessing data requests to support the organisation’s objectives and providing insight into market trends.</t>
  </si>
  <si>
    <t>Linkedin</t>
  </si>
  <si>
    <t>Tony Corby</t>
  </si>
  <si>
    <t>WAIVER CSO 280</t>
  </si>
  <si>
    <t>RTIG membership fees for 3 years</t>
  </si>
  <si>
    <t>This is for the payment of fee’s to continue membership of RTIG(Real Time information Group)</t>
  </si>
  <si>
    <t>RTIG</t>
  </si>
  <si>
    <t>CA1327</t>
  </si>
  <si>
    <t>Equality and Diversity E Learning package</t>
  </si>
  <si>
    <t>Provision of  Equality and Diversity E Learning  for approximately 570 users.</t>
  </si>
  <si>
    <t>1+1+1</t>
  </si>
  <si>
    <t>Inclusive Learning Ltd</t>
  </si>
  <si>
    <t>07307261</t>
  </si>
  <si>
    <t>CA1518</t>
  </si>
  <si>
    <t>WYCA E Learning: Induction portal for H&amp;S, ED&amp;I and GDPR</t>
  </si>
  <si>
    <t>Provision of an E-Learning suite to encompass all aspects of mandatory induction training and ongoing annual statutory training, including: Health &amp; Safety, GDPR and Equality, Diversity &amp; Inclusion.</t>
  </si>
  <si>
    <t>iHASCO</t>
  </si>
  <si>
    <t>06447099</t>
  </si>
  <si>
    <t>PROJECT CA1588</t>
  </si>
  <si>
    <t>Interim Summative Assessment of the LCR Growth Service</t>
  </si>
  <si>
    <t xml:space="preserve">The Leeds City Region Enterprise Partnership (LEP) (working in partnership with the West Yorkshire Combined Authority) is seeking an independent evaluator to undertake interim summative assessment of the Leeds City Region Growth Service. </t>
  </si>
  <si>
    <t>add specialists</t>
  </si>
  <si>
    <t>Jo Wilkinson</t>
  </si>
  <si>
    <t>Waiver CSO 167</t>
  </si>
  <si>
    <t>RTIG Membership Subscription for 3 years</t>
  </si>
  <si>
    <t>RTIG Membership Subscription</t>
  </si>
  <si>
    <t>Real Time Information Group</t>
  </si>
  <si>
    <t>05037998</t>
  </si>
  <si>
    <t>CA1560</t>
  </si>
  <si>
    <t>First Time Management Training</t>
  </si>
  <si>
    <t>Provision of First Time Management Training</t>
  </si>
  <si>
    <t>Calderdale College</t>
  </si>
  <si>
    <t>Catherine Lunn</t>
  </si>
  <si>
    <t>Waiver CSO 147</t>
  </si>
  <si>
    <t>FMP Payrite Renewal</t>
  </si>
  <si>
    <t>1999</t>
  </si>
  <si>
    <t>annual renewal</t>
  </si>
  <si>
    <t>FMP Global</t>
  </si>
  <si>
    <t>Carval - HR and Access Control</t>
  </si>
  <si>
    <t>Waiver CSO 270</t>
  </si>
  <si>
    <t>Umbraco Security Certification </t>
  </si>
  <si>
    <t>Security certification qualification training required for ICT staff using the Umbraco software</t>
  </si>
  <si>
    <t>Umbraco</t>
  </si>
  <si>
    <t>CA1099</t>
  </si>
  <si>
    <t>Electrical Audit Consultancy</t>
  </si>
  <si>
    <t>Electrical Audit Consultancy - Review existing lift installations, provide ad-hoc support and annual inspections.</t>
  </si>
  <si>
    <t>Certsure LLP</t>
  </si>
  <si>
    <t>OC379918</t>
  </si>
  <si>
    <t>Waiver CSO 185</t>
  </si>
  <si>
    <t>ePay(PT-X)</t>
  </si>
  <si>
    <t>Bottomline Technologies Limited</t>
  </si>
  <si>
    <t>08098450</t>
  </si>
  <si>
    <t>CA 55831</t>
  </si>
  <si>
    <t>ATM Provision at WYCA Bus Stations</t>
  </si>
  <si>
    <t>ATMs at West Yorkshire Combined Authority Bus Stations</t>
  </si>
  <si>
    <t>NoteMachine UK Limited</t>
  </si>
  <si>
    <t>Veronika Askin</t>
  </si>
  <si>
    <t>CA61882</t>
  </si>
  <si>
    <t>Mastrer vendor and total talent management for permenant recruitment and temprorary labour.</t>
  </si>
  <si>
    <t xml:space="preserve">Reed Specilist Recruitment Limited </t>
  </si>
  <si>
    <t>CA0266</t>
  </si>
  <si>
    <t>AccessBus Service in Calderdale and Kirklees</t>
  </si>
  <si>
    <t>This project is to tender the operating contracts for the delivery of the Access Bus service in the Calderdale and Kirklees districts.</t>
  </si>
  <si>
    <t>TLC Travel Ltd</t>
  </si>
  <si>
    <t>CA56921</t>
  </si>
  <si>
    <t>Evaluation of the Getting Building Fund</t>
  </si>
  <si>
    <t>The West Yorkshire Combined Authority’s (the CA) wish to commission an external
consultancy to conduct an initial interim, and later, a full evaluation of the Getting Building
Fund (GBF).</t>
  </si>
  <si>
    <t>Genecon Limited</t>
  </si>
  <si>
    <t>08840919 </t>
  </si>
  <si>
    <t>Kamila Nowicka</t>
  </si>
  <si>
    <t>CA61774</t>
  </si>
  <si>
    <t>Gas</t>
  </si>
  <si>
    <t>Supply of Gas</t>
  </si>
  <si>
    <t>Corona Energy Retail 4 Limited</t>
  </si>
  <si>
    <t>02798334</t>
  </si>
  <si>
    <t>CA59715</t>
  </si>
  <si>
    <t>Consultant to Manage Grant Services for Business Energy Crisis</t>
  </si>
  <si>
    <t xml:space="preserve">£100k from a £1mil pot to secure a supplier to </t>
  </si>
  <si>
    <t>Umi Commercial</t>
  </si>
  <si>
    <t>£72,355.96 </t>
  </si>
  <si>
    <t>PROJECT CA1357</t>
  </si>
  <si>
    <t>Halifax Bus Station Construction</t>
  </si>
  <si>
    <t>Refurbishment of Halifax Bus Station</t>
  </si>
  <si>
    <t>no</t>
  </si>
  <si>
    <t>31/09/2023</t>
  </si>
  <si>
    <t>Willmott Dixon Construction</t>
  </si>
  <si>
    <t>Mark Auger</t>
  </si>
  <si>
    <t>n</t>
  </si>
  <si>
    <t>Not originally added to Contracts Register.  Added 06/03/2023.</t>
  </si>
  <si>
    <t>n/a</t>
  </si>
  <si>
    <t>Waiver CSO 293</t>
  </si>
  <si>
    <t>WYCA / Leedswatch Service Level Agreement </t>
  </si>
  <si>
    <t>Monitoring of bus stations across West Yorkshire Monitoring of bus stations across West Yorkshire </t>
  </si>
  <si>
    <t>Leeds City Council </t>
  </si>
  <si>
    <t>Karen Buckroyd</t>
  </si>
  <si>
    <t>Council</t>
  </si>
  <si>
    <t>Waiver CSO 297</t>
  </si>
  <si>
    <t>Waiver request to purchase annual maintenance and 
Extended Legacy Tiered Support for legacy systems until
CI Anywhere go-live</t>
  </si>
  <si>
    <t xml:space="preserve">Annual support and maintenance including essential 
upgrades for the following systems
• Dream - Financial ledger
</t>
  </si>
  <si>
    <t xml:space="preserve">Annual support and maintenance including essential 
upgrades for the following systems
• Dream - Financial ledger
• Payrite – Payroll system
• Firmstep – Online recruitment system integrated 
with Carval
</t>
  </si>
  <si>
    <t xml:space="preserve"> Payrite</t>
  </si>
  <si>
    <t xml:space="preserve"> Firmstep</t>
  </si>
  <si>
    <t>Waiver CSO 298</t>
  </si>
  <si>
    <t>Haven Travel Centre Tilling Systems 2023/27 </t>
  </si>
  <si>
    <t xml:space="preserve">Annual support of 15 EPOS tilling systems (terminals, touchscreens, printers, card readers and associated software) at Travel Centres for the retailing of c. £7million of bus and rail travel tickets and travel passes. 
Includes helpdesk, remote and on-site support, repair/replace of faulty equipment, software upgrades and bug fixes. Covers 7 days per week, 8am to 10pm. </t>
  </si>
  <si>
    <t>Haven Systems Ltd</t>
  </si>
  <si>
    <t>65,868 </t>
  </si>
  <si>
    <t>Waiver CSO 301</t>
  </si>
  <si>
    <t>City Region Sustainable Transport Settlement (CRSTS) –
West Yorkshire Rail Accessibility Package - Small-scale 
Station Improvements (41)</t>
  </si>
  <si>
    <t>To enable development of a robust scope of works for the 
small-scale Customer Accessibility and Inclusivity Station 
Improvements as part of GRIP Stage 4.</t>
  </si>
  <si>
    <t>Northern</t>
  </si>
  <si>
    <t>Helen Ford</t>
  </si>
  <si>
    <t>CA56970</t>
  </si>
  <si>
    <t>Marketing and Communications Services</t>
  </si>
  <si>
    <t>McCann Erickson Central Limited t/a McCann Leeds</t>
  </si>
  <si>
    <t>Public Limited Company</t>
  </si>
  <si>
    <t>01983874</t>
  </si>
  <si>
    <t>Kate McRoy / Manon Jones</t>
  </si>
  <si>
    <t>Legal Services</t>
  </si>
  <si>
    <t>Total Framework value £2m across all awarded suppliers</t>
  </si>
  <si>
    <t>Steffco Ltd t/a Resource</t>
  </si>
  <si>
    <t>03234103</t>
  </si>
  <si>
    <t>The Ark Marketing &amp; Media Ltd</t>
  </si>
  <si>
    <t>Thompson Brand Partners Ltd</t>
  </si>
  <si>
    <t>03745303</t>
  </si>
  <si>
    <t>CA60331</t>
  </si>
  <si>
    <t xml:space="preserve">West Yorkshire Transport &amp; Active Mode Count </t>
  </si>
  <si>
    <t>A snapshot count of road users across West Yorkshire</t>
  </si>
  <si>
    <t xml:space="preserve">Tracsis Traffic Data Ltd </t>
  </si>
  <si>
    <t>03896384</t>
  </si>
  <si>
    <t>Strategy, Comms &amp; Intellegence</t>
  </si>
  <si>
    <t>CA68204</t>
  </si>
  <si>
    <t>Water Utilities (Framework - YPO - Utilities Water – 1008)</t>
  </si>
  <si>
    <t>The Combined Authority’s current call off contract with Wave via YPOs Water Utilities framework</t>
  </si>
  <si>
    <t>Anglian Water Business (National) Limited Trading as Wave</t>
  </si>
  <si>
    <t>David Dufton</t>
  </si>
  <si>
    <t>Supplier requires a minimum of 3 months written notice to extend contract.</t>
  </si>
  <si>
    <t>Wavier CSO 312</t>
  </si>
  <si>
    <t>AVC Wise contract</t>
  </si>
  <si>
    <t>AVC Wise will provide the platform for staff to use to 
apply for a shared cost salary sacrifice AVC in 
conjunction with either Prudential or Scottish Widows in 
conjunction with the LGPS</t>
  </si>
  <si>
    <t xml:space="preserve">AVC Wise </t>
  </si>
  <si>
    <t xml:space="preserve">Leonie Giles </t>
  </si>
  <si>
    <t>£10,000 Approax</t>
  </si>
  <si>
    <t>£30,000 Approax</t>
  </si>
  <si>
    <t xml:space="preserve">Waiver </t>
  </si>
  <si>
    <t xml:space="preserve">Department </t>
  </si>
  <si>
    <t>Wavier CSO 313</t>
  </si>
  <si>
    <t>Convention of the North 2024 – venue hire</t>
  </si>
  <si>
    <t>Venue hire and services for hosting the Convention of the North 2024. Cost also includes room hire, catering, AV, public wifi, venue event management support.</t>
  </si>
  <si>
    <t xml:space="preserve">Royal Armaries </t>
  </si>
  <si>
    <t>Rachel Barnard</t>
  </si>
  <si>
    <t>Marketing, Campaigns and Engagement</t>
  </si>
  <si>
    <t>Waiver CSO 314</t>
  </si>
  <si>
    <t>Request Title:	Your Bus Journey Survey (Transport Focus)</t>
  </si>
  <si>
    <t xml:space="preserve">Transport Focus, an independent watchdog for transport 
users, conducts an annual Bus Passenger Survey 
covering England and Scotland.
</t>
  </si>
  <si>
    <t>Transport Focus / BVA BDRC                                             (Transport Focus is an executive non-departmental public body, sponsored by the Department for Transport.)</t>
  </si>
  <si>
    <t>Research &amp; Intelligence</t>
  </si>
  <si>
    <t>£20k per annum</t>
  </si>
  <si>
    <t>Waiver CSO 315</t>
  </si>
  <si>
    <t>Thorpe Park Rail Station</t>
  </si>
  <si>
    <t>Am Implementation Agreement is needed between the CA and Network Rail to complete GRIP4 and GRIP 5 works. The value of the Implementation Agreement is £7million being funded by New Stations Fund 3.</t>
  </si>
  <si>
    <t>Network Rail</t>
  </si>
  <si>
    <t>Alexandra Loftus</t>
  </si>
  <si>
    <t>Transport Projects</t>
  </si>
  <si>
    <t>Transport Policy and Delivery</t>
  </si>
  <si>
    <t>£7 million</t>
  </si>
  <si>
    <t>Waiver CSO 316</t>
  </si>
  <si>
    <t>West Yorkshire Archaeological Services</t>
  </si>
  <si>
    <t>An archaeological evaluation at Langthwaite Enterprise Zone site, South Kirkby.
Services covered are:
•	Archaeological Evaluation by trial trenching, digging 35 trenches measuring 50m by 2m
•	Written Scheme of Investigation required by the planning authority. The WSI will be written by West Yorkshire Archaeological Services and will be approved by David Hunter from WYAAS.
•	Associated Fieldwork
•	Machine work including delivery and collection of the machine
These costs are based on the geophysical survey results.</t>
  </si>
  <si>
    <t>David Sheard</t>
  </si>
  <si>
    <t>Policing, Environment &amp; Place</t>
  </si>
  <si>
    <t>CA65210</t>
  </si>
  <si>
    <t xml:space="preserve">Beyond Brontës: The Mayor's Screen Diversity Programme </t>
  </si>
  <si>
    <t xml:space="preserve">Beyond Brontes is a programme which has been designed and run by the CA for a number of years. This procurement is required to design and deliver a blended, bespoke and impactful TV &amp; film production training programme and work placements scheme to be delivered over 12 months, designed to meet the needs of targeted cohort from across West Yorkshire. Nurturing and retaining skills and talent within the region should be at the forefront of the scheme, with a focus on diversity to ensure diverse talent is given the opportunity to thrive in the industry. </t>
  </si>
  <si>
    <t xml:space="preserve"> SCREEN YORKSHIRE LIMITED</t>
  </si>
  <si>
    <t xml:space="preserve">Carly Boden </t>
  </si>
  <si>
    <t>CA64779</t>
  </si>
  <si>
    <t>Leeds Bradford Airport Parkway Station FBC</t>
  </si>
  <si>
    <t xml:space="preserve">Direct award required to Faithful &amp; Gould (Atkins) to complete the FBC.  </t>
  </si>
  <si>
    <t>Faithful &amp; Gould (Atkins via F&amp;G)</t>
  </si>
  <si>
    <t>Consultant</t>
  </si>
  <si>
    <t>Julie Speedy</t>
  </si>
  <si>
    <t>Waiver CSO 317</t>
  </si>
  <si>
    <t>Waiver request for a category B procurement to produce 
an online mapping solution for the TCF West Yorkshire 
Network Navigation project</t>
  </si>
  <si>
    <t>The West Yorkshire Network Navigation project will 
include the creation of an online map that can used and 
accessed by the general public. This map will build on the 
work of the Leeds Core Bus Network map that was 
created through the Leeds Core Bus Network project.
This online map will include:
• West Yorkshire Map (top level)
• 4 District packs (Bradford, Calderdale, Kirklees 
and Wakefield)
• A number of detailed bus routes, showing stop 
information (e.g., Rothwell Line)
• ‘My Next Bus’ information for each bus line.
In order to achieve this, YorCard, who are already 
working on the Leeds Core Bus Network map, will 
produce the following:
• Create a method to allow the presentation of the 
Bus Network Map within a web browser, suitable 
for use on desktop browsers and mobile devices.
• Allow the user to Pan and Zoom the Core Network 
Map with standard navigation methods (e.g.: 
pinch, zoom, scroll).
• Allow the user to zoom into the next level of detail, 
showing line and stop information.
• Allow the user to zoom further to display ‘My Next 
Bus’ information for each stop.
• Develop the solution using standard software tools 
and methods, allowing WYCA to host the resultant 
solution within their website.
The intellectual property rights (IPR) will be retained by 
the West Yorkshire Combined Authority.</t>
  </si>
  <si>
    <t>YorCard</t>
  </si>
  <si>
    <t>Gillian Butcher</t>
  </si>
  <si>
    <t>waiver</t>
  </si>
  <si>
    <t>GJ</t>
  </si>
  <si>
    <t>CA64885</t>
  </si>
  <si>
    <t xml:space="preserve">Resource Efficiency Audits for SME Businesses </t>
  </si>
  <si>
    <t>Audits for SMEs to identify opportunities to improve operations in relation to energy, water and waste.</t>
  </si>
  <si>
    <t xml:space="preserve">Edge Efficiency Ltd </t>
  </si>
  <si>
    <t>Paul Collins</t>
  </si>
  <si>
    <t>Inclusive Economy, Skills &amp; Culture</t>
  </si>
  <si>
    <t>5 Suppliers awarded to the framework which will run for 3 years (total framework value £225K)</t>
  </si>
  <si>
    <t xml:space="preserve">University of Central Lancashire </t>
  </si>
  <si>
    <t xml:space="preserve">GEP Environmental Ltd </t>
  </si>
  <si>
    <t xml:space="preserve">Environmental Strategies Ltd </t>
  </si>
  <si>
    <t>CA57641</t>
  </si>
  <si>
    <t>Legal Support for Bus Reform Assessment Programme</t>
  </si>
  <si>
    <t>Legal council to support the CA in the development of the outline business cases.</t>
  </si>
  <si>
    <t>DLA Piper UK LLP</t>
  </si>
  <si>
    <t>Alex Clarke</t>
  </si>
  <si>
    <t>Supplier requires a months written notice to extend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</si>
</sst>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8" formatCode="&quot;£&quot;#,##0.00;[Red]\-&quot;£&quot;#,##0.00"/>
    <numFmt numFmtId="164" formatCode="[$-10809]dd/mm/yyyy"/>
    <numFmt numFmtId="165" formatCode="dd/mm/yyyy;@"/>
    <numFmt numFmtId="166" formatCode="&quot;£&quot;#,##0.00"/>
    <numFmt numFmtId="167" formatCode="&quot;£&quot;#,##0"/>
    <numFmt numFmtId="168" formatCode="_(&quot;$&quot;* #,##0.00_);_(&quot;$&quot;* \(#,##0.00\);_(&quot;$&quot;* &quot;-&quot;??_);_(@_)"/>
  </numFmts>
  <fonts count="33">
    <font>
      <sz val="11"/>
      <color rgb="FF000000"/>
      <name val="Calibri"/>
      <family val="2"/>
      <scheme val="minor"/>
    </font>
    <font>
      <sz val="12"/>
      <color theme="1"/>
      <name val="Arial"/>
      <family val="2"/>
    </font>
    <font>
      <sz val="11"/>
      <name val="Calibri"/>
    </font>
    <font>
      <b/>
      <sz val="10"/>
      <color rgb="FF000000"/>
      <name val="Arial"/>
    </font>
    <font>
      <sz val="10"/>
      <color rgb="FF000000"/>
      <name val="Arial"/>
    </font>
    <font>
      <sz val="12"/>
      <color rgb="FF006100"/>
      <name val="Arial"/>
      <family val="2"/>
    </font>
    <font>
      <sz val="12"/>
      <color rgb="FFFF0000"/>
      <name val="Arial"/>
      <family val="2"/>
    </font>
    <font>
      <b/>
      <sz val="12"/>
      <color theme="1"/>
      <name val="Arial"/>
      <family val="2"/>
    </font>
    <font>
      <u/>
      <sz val="11"/>
      <color theme="10"/>
      <name val="Calibri"/>
      <family val="2"/>
      <scheme val="minor"/>
    </font>
    <font>
      <sz val="11"/>
      <color theme="1"/>
      <name val="Calibri"/>
      <family val="2"/>
      <scheme val="minor"/>
    </font>
    <font>
      <sz val="12"/>
      <color rgb="FF000000"/>
      <name val="Arial"/>
      <family val="2"/>
    </font>
    <font>
      <sz val="12"/>
      <name val="Arial"/>
      <family val="2"/>
      <charset val="1"/>
    </font>
    <font>
      <sz val="12"/>
      <color rgb="FF0000FF"/>
      <name val="Arial"/>
      <family val="2"/>
    </font>
    <font>
      <sz val="12"/>
      <color theme="1"/>
      <name val="Arial Unicode MS"/>
    </font>
    <font>
      <sz val="12"/>
      <name val="Arial"/>
      <family val="2"/>
    </font>
    <font>
      <b/>
      <sz val="12"/>
      <color rgb="FF000000"/>
      <name val="Arial"/>
      <family val="2"/>
    </font>
    <font>
      <sz val="10"/>
      <name val="Arial"/>
      <family val="2"/>
    </font>
    <font>
      <sz val="12"/>
      <color rgb="FF002060"/>
      <name val="Arial"/>
      <family val="2"/>
    </font>
    <font>
      <sz val="11"/>
      <color rgb="FF000000"/>
      <name val="Arial"/>
      <family val="2"/>
    </font>
    <font>
      <i/>
      <sz val="12"/>
      <color theme="1"/>
      <name val="Arial"/>
      <family val="2"/>
    </font>
    <font>
      <sz val="11"/>
      <color theme="1"/>
      <name val="Arial"/>
      <family val="2"/>
    </font>
    <font>
      <sz val="12"/>
      <color theme="1"/>
      <name val="Arial"/>
    </font>
    <font>
      <sz val="10"/>
      <color theme="1"/>
      <name val="Arial Unicode MS"/>
    </font>
    <font>
      <sz val="12"/>
      <color rgb="FF4D5156"/>
      <name val="Arial"/>
      <family val="2"/>
      <charset val="1"/>
    </font>
    <font>
      <sz val="13.5"/>
      <color rgb="FF162335"/>
      <name val="Arial"/>
      <family val="2"/>
    </font>
    <font>
      <sz val="10"/>
      <color rgb="FF000000"/>
      <name val="Arial"/>
      <family val="2"/>
    </font>
    <font>
      <sz val="12"/>
      <color rgb="FFFF0000"/>
      <name val="Arial"/>
    </font>
    <font>
      <sz val="12"/>
      <color rgb="FF000000"/>
      <name val="Arial"/>
    </font>
    <font>
      <sz val="12"/>
      <color theme="1"/>
      <name val="Calibri"/>
      <family val="2"/>
      <scheme val="minor"/>
    </font>
    <font>
      <sz val="12"/>
      <color rgb="FF000000"/>
      <name val="Arial"/>
      <charset val="1"/>
    </font>
    <font>
      <sz val="12"/>
      <color theme="1"/>
      <name val="Arial"/>
      <charset val="1"/>
    </font>
    <font>
      <sz val="12"/>
      <color theme="1"/>
      <name val="Arial"/>
      <family val="2"/>
      <charset val="1"/>
    </font>
    <font>
      <sz val="12"/>
      <color rgb="FF444444"/>
      <name val="Arial"/>
    </font>
  </fonts>
  <fills count="6">
    <fill>
      <patternFill patternType="none"/>
    </fill>
    <fill>
      <patternFill patternType="gray125"/>
    </fill>
    <fill>
      <patternFill patternType="solid">
        <fgColor rgb="FF328ECC"/>
        <bgColor rgb="FF328ECC"/>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s>
  <borders count="34">
    <border>
      <left/>
      <right/>
      <top/>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style="thin">
        <color rgb="FFD3D3D3"/>
      </left>
      <right style="thin">
        <color rgb="FFD3D3D3"/>
      </right>
      <top/>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style="thin">
        <color rgb="FFD3D3D3"/>
      </top>
      <bottom/>
      <diagonal/>
    </border>
    <border>
      <left style="thin">
        <color rgb="FF000000"/>
      </left>
      <right style="thin">
        <color rgb="FF000000"/>
      </right>
      <top style="thin">
        <color rgb="FF000000"/>
      </top>
      <bottom/>
      <diagonal/>
    </border>
    <border>
      <left style="thin">
        <color auto="1"/>
      </left>
      <right/>
      <top style="thin">
        <color auto="1"/>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style="thin">
        <color rgb="FF000000"/>
      </right>
      <top/>
      <bottom/>
      <diagonal/>
    </border>
    <border>
      <left style="thin">
        <color auto="1"/>
      </left>
      <right/>
      <top/>
      <bottom/>
      <diagonal/>
    </border>
    <border>
      <left style="thin">
        <color auto="1"/>
      </left>
      <right style="thin">
        <color auto="1"/>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auto="1"/>
      </right>
      <top style="thin">
        <color auto="1"/>
      </top>
      <bottom style="thin">
        <color auto="1"/>
      </bottom>
      <diagonal/>
    </border>
    <border>
      <left/>
      <right style="thin">
        <color auto="1"/>
      </right>
      <top/>
      <bottom/>
      <diagonal/>
    </border>
    <border>
      <left/>
      <right style="thin">
        <color auto="1"/>
      </right>
      <top style="thin">
        <color auto="1"/>
      </top>
      <bottom/>
      <diagonal/>
    </border>
    <border>
      <left style="thin">
        <color indexed="64"/>
      </left>
      <right style="thin">
        <color rgb="FF000000"/>
      </right>
      <top/>
      <bottom style="thin">
        <color auto="1"/>
      </bottom>
      <diagonal/>
    </border>
    <border>
      <left style="thin">
        <color rgb="FF000000"/>
      </left>
      <right/>
      <top style="thin">
        <color rgb="FF000000"/>
      </top>
      <bottom style="thin">
        <color rgb="FF000000"/>
      </bottom>
      <diagonal/>
    </border>
    <border>
      <left/>
      <right style="thin">
        <color auto="1"/>
      </right>
      <top/>
      <bottom style="thin">
        <color auto="1"/>
      </bottom>
      <diagonal/>
    </border>
    <border>
      <left/>
      <right/>
      <top style="thin">
        <color rgb="FF000000"/>
      </top>
      <bottom style="thin">
        <color rgb="FF000000"/>
      </bottom>
      <diagonal/>
    </border>
    <border>
      <left/>
      <right/>
      <top style="thin">
        <color auto="1"/>
      </top>
      <bottom/>
      <diagonal/>
    </border>
    <border>
      <left style="thin">
        <color auto="1"/>
      </left>
      <right style="thin">
        <color rgb="FF000000"/>
      </right>
      <top style="thin">
        <color rgb="FF000000"/>
      </top>
      <bottom style="thin">
        <color indexed="64"/>
      </bottom>
      <diagonal/>
    </border>
    <border>
      <left style="thin">
        <color rgb="FF000000"/>
      </left>
      <right style="thin">
        <color auto="1"/>
      </right>
      <top style="thin">
        <color rgb="FF000000"/>
      </top>
      <bottom style="thin">
        <color indexed="64"/>
      </bottom>
      <diagonal/>
    </border>
    <border>
      <left/>
      <right/>
      <top style="thin">
        <color rgb="FF000000"/>
      </top>
      <bottom/>
      <diagonal/>
    </border>
  </borders>
  <cellStyleXfs count="4">
    <xf numFmtId="0" fontId="0" fillId="0" borderId="0"/>
    <xf numFmtId="0" fontId="8" fillId="0" borderId="0" applyNumberFormat="0" applyFill="0" applyBorder="0" applyAlignment="0" applyProtection="0"/>
    <xf numFmtId="0" fontId="9" fillId="0" borderId="0"/>
    <xf numFmtId="168" fontId="9" fillId="0" borderId="0" applyFont="0" applyFill="0" applyBorder="0" applyAlignment="0" applyProtection="0"/>
  </cellStyleXfs>
  <cellXfs count="336">
    <xf numFmtId="0" fontId="2" fillId="0" borderId="0" xfId="0" applyFont="1"/>
    <xf numFmtId="0" fontId="4" fillId="0" borderId="1" xfId="0" applyFont="1" applyBorder="1" applyAlignment="1">
      <alignment horizontal="left" vertical="center" wrapText="1" readingOrder="1"/>
    </xf>
    <xf numFmtId="0" fontId="3" fillId="2" borderId="5" xfId="0" applyFont="1" applyFill="1" applyBorder="1" applyAlignment="1">
      <alignment horizontal="left" vertical="center" wrapText="1" readingOrder="1"/>
    </xf>
    <xf numFmtId="0" fontId="2" fillId="0" borderId="0" xfId="0" applyFont="1" applyAlignment="1">
      <alignment horizontal="left" wrapText="1"/>
    </xf>
    <xf numFmtId="0" fontId="4" fillId="0" borderId="4" xfId="0" applyFont="1" applyBorder="1" applyAlignment="1">
      <alignment horizontal="left" vertical="center" wrapText="1" readingOrder="1"/>
    </xf>
    <xf numFmtId="164" fontId="4" fillId="0" borderId="4" xfId="0" applyNumberFormat="1" applyFont="1" applyBorder="1" applyAlignment="1">
      <alignment horizontal="left" vertical="center" wrapText="1" readingOrder="1"/>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4" fillId="0" borderId="3" xfId="0" applyFont="1" applyBorder="1" applyAlignment="1">
      <alignment horizontal="left" vertical="center" wrapText="1" readingOrder="1"/>
    </xf>
    <xf numFmtId="0" fontId="4" fillId="0" borderId="2" xfId="0" applyFont="1" applyBorder="1" applyAlignment="1">
      <alignment horizontal="left" vertical="center" wrapText="1" readingOrder="1"/>
    </xf>
    <xf numFmtId="0" fontId="2" fillId="0" borderId="3" xfId="0" applyFont="1" applyBorder="1" applyAlignment="1">
      <alignment horizontal="left" vertical="top" wrapText="1"/>
    </xf>
    <xf numFmtId="0" fontId="7" fillId="3" borderId="6" xfId="2" applyFont="1" applyFill="1" applyBorder="1" applyAlignment="1">
      <alignment horizontal="center" vertical="center" wrapText="1"/>
    </xf>
    <xf numFmtId="165" fontId="7" fillId="3" borderId="6" xfId="2" applyNumberFormat="1" applyFont="1" applyFill="1" applyBorder="1" applyAlignment="1">
      <alignment horizontal="center" vertical="center" wrapText="1"/>
    </xf>
    <xf numFmtId="0" fontId="7" fillId="3" borderId="7" xfId="2" applyFont="1" applyFill="1" applyBorder="1" applyAlignment="1">
      <alignment horizontal="center" vertical="center" wrapText="1"/>
    </xf>
    <xf numFmtId="0" fontId="7" fillId="3" borderId="8" xfId="2" applyFont="1" applyFill="1" applyBorder="1" applyAlignment="1">
      <alignment horizontal="center" vertical="center" wrapText="1"/>
    </xf>
    <xf numFmtId="0" fontId="7" fillId="3" borderId="9" xfId="2" applyFont="1" applyFill="1" applyBorder="1" applyAlignment="1">
      <alignment horizontal="center" vertical="center" wrapText="1"/>
    </xf>
    <xf numFmtId="166" fontId="7" fillId="3" borderId="6" xfId="2" applyNumberFormat="1" applyFont="1" applyFill="1" applyBorder="1" applyAlignment="1">
      <alignment horizontal="center" vertical="center" wrapText="1"/>
    </xf>
    <xf numFmtId="0" fontId="1" fillId="0" borderId="0" xfId="2" applyFont="1" applyAlignment="1">
      <alignment horizontal="center" vertical="center"/>
    </xf>
    <xf numFmtId="0" fontId="1" fillId="0" borderId="4" xfId="2" applyFont="1" applyBorder="1" applyAlignment="1">
      <alignment horizontal="center" vertical="center" wrapText="1"/>
    </xf>
    <xf numFmtId="14" fontId="1" fillId="0" borderId="4" xfId="2" applyNumberFormat="1" applyFont="1" applyBorder="1" applyAlignment="1">
      <alignment horizontal="center" vertical="center" wrapText="1"/>
    </xf>
    <xf numFmtId="14" fontId="1" fillId="0" borderId="4" xfId="2" applyNumberFormat="1" applyFont="1" applyBorder="1" applyAlignment="1">
      <alignment horizontal="center" vertical="center"/>
    </xf>
    <xf numFmtId="0" fontId="1" fillId="0" borderId="4" xfId="2" applyFont="1" applyBorder="1" applyAlignment="1">
      <alignment horizontal="center" vertical="center"/>
    </xf>
    <xf numFmtId="0" fontId="1" fillId="0" borderId="4" xfId="2" quotePrefix="1" applyFont="1" applyBorder="1" applyAlignment="1">
      <alignment horizontal="center" vertical="center"/>
    </xf>
    <xf numFmtId="8" fontId="10" fillId="0" borderId="4" xfId="2" applyNumberFormat="1" applyFont="1" applyBorder="1" applyAlignment="1">
      <alignment horizontal="center" vertical="center"/>
    </xf>
    <xf numFmtId="166" fontId="1" fillId="0" borderId="4" xfId="2" applyNumberFormat="1" applyFont="1" applyBorder="1" applyAlignment="1">
      <alignment horizontal="center" vertical="center"/>
    </xf>
    <xf numFmtId="0" fontId="1" fillId="0" borderId="10" xfId="2" applyFont="1" applyBorder="1" applyAlignment="1">
      <alignment horizontal="center" vertical="center" wrapText="1"/>
    </xf>
    <xf numFmtId="14" fontId="1" fillId="0" borderId="10" xfId="2" applyNumberFormat="1" applyFont="1" applyBorder="1" applyAlignment="1">
      <alignment horizontal="center" vertical="center" wrapText="1"/>
    </xf>
    <xf numFmtId="14" fontId="1" fillId="0" borderId="11" xfId="2" applyNumberFormat="1" applyFont="1" applyBorder="1" applyAlignment="1">
      <alignment horizontal="center" vertical="center" wrapText="1"/>
    </xf>
    <xf numFmtId="0" fontId="1" fillId="0" borderId="11" xfId="2" applyFont="1" applyBorder="1" applyAlignment="1">
      <alignment horizontal="center" vertical="center"/>
    </xf>
    <xf numFmtId="14" fontId="1" fillId="0" borderId="12" xfId="2" applyNumberFormat="1" applyFont="1" applyBorder="1" applyAlignment="1">
      <alignment horizontal="center" vertical="center"/>
    </xf>
    <xf numFmtId="0" fontId="1" fillId="0" borderId="13" xfId="2" applyFont="1" applyBorder="1" applyAlignment="1">
      <alignment horizontal="center" vertical="center" wrapText="1"/>
    </xf>
    <xf numFmtId="0" fontId="1" fillId="0" borderId="12" xfId="2" applyFont="1" applyBorder="1" applyAlignment="1">
      <alignment horizontal="center" vertical="center"/>
    </xf>
    <xf numFmtId="0" fontId="1" fillId="0" borderId="10" xfId="2" applyFont="1" applyBorder="1" applyAlignment="1">
      <alignment horizontal="center" vertical="center"/>
    </xf>
    <xf numFmtId="167" fontId="1" fillId="0" borderId="10" xfId="2" applyNumberFormat="1" applyFont="1" applyBorder="1" applyAlignment="1">
      <alignment horizontal="center" vertical="center" wrapText="1"/>
    </xf>
    <xf numFmtId="166" fontId="1" fillId="0" borderId="10" xfId="2" applyNumberFormat="1" applyFont="1" applyBorder="1" applyAlignment="1">
      <alignment horizontal="center" vertical="center" wrapText="1"/>
    </xf>
    <xf numFmtId="0" fontId="1" fillId="0" borderId="12" xfId="2" applyFont="1" applyBorder="1" applyAlignment="1">
      <alignment horizontal="center" vertical="center" wrapText="1"/>
    </xf>
    <xf numFmtId="14" fontId="1" fillId="0" borderId="10" xfId="2" applyNumberFormat="1" applyFont="1" applyBorder="1" applyAlignment="1">
      <alignment horizontal="center" vertical="center"/>
    </xf>
    <xf numFmtId="165" fontId="1" fillId="0" borderId="4" xfId="2" applyNumberFormat="1" applyFont="1" applyBorder="1" applyAlignment="1">
      <alignment horizontal="center" vertical="center" wrapText="1"/>
    </xf>
    <xf numFmtId="166" fontId="1" fillId="0" borderId="4" xfId="2" applyNumberFormat="1" applyFont="1" applyBorder="1" applyAlignment="1">
      <alignment horizontal="center" vertical="center" wrapText="1"/>
    </xf>
    <xf numFmtId="0" fontId="1" fillId="0" borderId="14" xfId="2" applyFont="1" applyBorder="1" applyAlignment="1">
      <alignment horizontal="center" vertical="center"/>
    </xf>
    <xf numFmtId="0" fontId="1" fillId="0" borderId="14" xfId="2" applyFont="1" applyBorder="1" applyAlignment="1">
      <alignment horizontal="center" vertical="center" wrapText="1"/>
    </xf>
    <xf numFmtId="0" fontId="10" fillId="0" borderId="14" xfId="2" applyFont="1" applyBorder="1" applyAlignment="1">
      <alignment horizontal="center" wrapText="1"/>
    </xf>
    <xf numFmtId="165" fontId="1" fillId="0" borderId="14" xfId="2" applyNumberFormat="1" applyFont="1" applyBorder="1" applyAlignment="1">
      <alignment horizontal="center" vertical="center"/>
    </xf>
    <xf numFmtId="0" fontId="1" fillId="0" borderId="15" xfId="2" applyFont="1" applyBorder="1" applyAlignment="1">
      <alignment horizontal="center" vertical="center"/>
    </xf>
    <xf numFmtId="0" fontId="1" fillId="0" borderId="16" xfId="2" applyFont="1" applyBorder="1" applyAlignment="1">
      <alignment horizontal="center" vertical="center"/>
    </xf>
    <xf numFmtId="0" fontId="1" fillId="0" borderId="17" xfId="2" applyFont="1" applyBorder="1" applyAlignment="1">
      <alignment horizontal="center" vertical="center"/>
    </xf>
    <xf numFmtId="0" fontId="11" fillId="0" borderId="14" xfId="2" applyFont="1" applyBorder="1" applyAlignment="1">
      <alignment horizontal="center" vertical="center"/>
    </xf>
    <xf numFmtId="0" fontId="10" fillId="0" borderId="14" xfId="2" applyFont="1" applyBorder="1" applyAlignment="1">
      <alignment horizontal="center" vertical="center"/>
    </xf>
    <xf numFmtId="166" fontId="1" fillId="0" borderId="14" xfId="2" applyNumberFormat="1" applyFont="1" applyBorder="1" applyAlignment="1">
      <alignment horizontal="center" vertical="center"/>
    </xf>
    <xf numFmtId="0" fontId="12" fillId="0" borderId="16" xfId="2" applyFont="1" applyBorder="1" applyAlignment="1">
      <alignment horizontal="center" vertical="center"/>
    </xf>
    <xf numFmtId="14" fontId="1" fillId="0" borderId="16" xfId="2" applyNumberFormat="1" applyFont="1" applyBorder="1" applyAlignment="1">
      <alignment horizontal="center" vertical="center"/>
    </xf>
    <xf numFmtId="14" fontId="1" fillId="0" borderId="14" xfId="2" applyNumberFormat="1" applyFont="1" applyBorder="1" applyAlignment="1">
      <alignment horizontal="center" vertical="center"/>
    </xf>
    <xf numFmtId="0" fontId="1" fillId="0" borderId="18" xfId="2" applyFont="1" applyBorder="1" applyAlignment="1">
      <alignment horizontal="center" vertical="center" wrapText="1"/>
    </xf>
    <xf numFmtId="14" fontId="1" fillId="0" borderId="18" xfId="2" applyNumberFormat="1" applyFont="1" applyBorder="1" applyAlignment="1">
      <alignment horizontal="center" vertical="center" wrapText="1"/>
    </xf>
    <xf numFmtId="0" fontId="1" fillId="0" borderId="18" xfId="2" applyFont="1" applyBorder="1" applyAlignment="1">
      <alignment horizontal="center" vertical="center"/>
    </xf>
    <xf numFmtId="14" fontId="1" fillId="0" borderId="19" xfId="2" applyNumberFormat="1" applyFont="1" applyBorder="1" applyAlignment="1">
      <alignment horizontal="center" vertical="center" wrapText="1"/>
    </xf>
    <xf numFmtId="0" fontId="1" fillId="0" borderId="19" xfId="2" applyFont="1" applyBorder="1" applyAlignment="1">
      <alignment horizontal="center" vertical="center"/>
    </xf>
    <xf numFmtId="0" fontId="1" fillId="0" borderId="20" xfId="2" applyFont="1" applyBorder="1" applyAlignment="1">
      <alignment horizontal="center" vertical="center" wrapText="1"/>
    </xf>
    <xf numFmtId="0" fontId="1" fillId="0" borderId="18" xfId="2" quotePrefix="1" applyFont="1" applyBorder="1" applyAlignment="1">
      <alignment horizontal="center" vertical="center"/>
    </xf>
    <xf numFmtId="166" fontId="1" fillId="0" borderId="18" xfId="2" applyNumberFormat="1" applyFont="1" applyBorder="1" applyAlignment="1">
      <alignment horizontal="center" vertical="center"/>
    </xf>
    <xf numFmtId="0" fontId="12" fillId="0" borderId="4" xfId="2" applyFont="1" applyBorder="1" applyAlignment="1">
      <alignment horizontal="center" vertical="center"/>
    </xf>
    <xf numFmtId="14" fontId="1" fillId="0" borderId="18" xfId="2" applyNumberFormat="1" applyFont="1" applyBorder="1" applyAlignment="1">
      <alignment horizontal="center" vertical="center"/>
    </xf>
    <xf numFmtId="14" fontId="13" fillId="0" borderId="18" xfId="2" applyNumberFormat="1" applyFont="1" applyBorder="1" applyAlignment="1">
      <alignment horizontal="center" vertical="center" wrapText="1"/>
    </xf>
    <xf numFmtId="0" fontId="14" fillId="0" borderId="0" xfId="2" applyFont="1" applyAlignment="1">
      <alignment horizontal="center" vertical="center" wrapText="1"/>
    </xf>
    <xf numFmtId="0" fontId="1" fillId="0" borderId="18" xfId="2" quotePrefix="1" applyFont="1" applyBorder="1" applyAlignment="1">
      <alignment horizontal="center" vertical="center" wrapText="1"/>
    </xf>
    <xf numFmtId="0" fontId="1" fillId="0" borderId="8" xfId="2" applyFont="1" applyBorder="1" applyAlignment="1">
      <alignment horizontal="center" vertical="center" wrapText="1"/>
    </xf>
    <xf numFmtId="6" fontId="1" fillId="0" borderId="4" xfId="2" applyNumberFormat="1" applyFont="1" applyBorder="1" applyAlignment="1">
      <alignment horizontal="center" vertical="center" wrapText="1"/>
    </xf>
    <xf numFmtId="166" fontId="1" fillId="0" borderId="18" xfId="2" applyNumberFormat="1" applyFont="1" applyBorder="1" applyAlignment="1">
      <alignment horizontal="center" vertical="center" wrapText="1"/>
    </xf>
    <xf numFmtId="0" fontId="8" fillId="0" borderId="18" xfId="1" applyBorder="1"/>
    <xf numFmtId="8" fontId="1" fillId="0" borderId="4" xfId="2" applyNumberFormat="1" applyFont="1" applyBorder="1" applyAlignment="1">
      <alignment horizontal="center" vertical="center" wrapText="1"/>
    </xf>
    <xf numFmtId="0" fontId="8" fillId="0" borderId="0" xfId="1"/>
    <xf numFmtId="14" fontId="15" fillId="0" borderId="0" xfId="2" applyNumberFormat="1" applyFont="1" applyAlignment="1">
      <alignment wrapText="1"/>
    </xf>
    <xf numFmtId="0" fontId="15" fillId="0" borderId="0" xfId="2" applyFont="1" applyAlignment="1">
      <alignment wrapText="1"/>
    </xf>
    <xf numFmtId="0" fontId="10" fillId="0" borderId="0" xfId="2" applyFont="1"/>
    <xf numFmtId="8" fontId="10" fillId="0" borderId="0" xfId="2" applyNumberFormat="1" applyFont="1"/>
    <xf numFmtId="9" fontId="10" fillId="0" borderId="0" xfId="2" applyNumberFormat="1" applyFont="1" applyAlignment="1">
      <alignment wrapText="1"/>
    </xf>
    <xf numFmtId="0" fontId="10" fillId="0" borderId="0" xfId="2" applyFont="1" applyAlignment="1">
      <alignment wrapText="1"/>
    </xf>
    <xf numFmtId="0" fontId="5" fillId="0" borderId="0" xfId="2" applyFont="1" applyAlignment="1">
      <alignment wrapText="1"/>
    </xf>
    <xf numFmtId="0" fontId="1" fillId="0" borderId="16" xfId="2" applyFont="1" applyBorder="1" applyAlignment="1">
      <alignment horizontal="center" vertical="center" wrapText="1"/>
    </xf>
    <xf numFmtId="14" fontId="1" fillId="0" borderId="14" xfId="2" applyNumberFormat="1" applyFont="1" applyBorder="1" applyAlignment="1">
      <alignment horizontal="center" vertical="center" wrapText="1"/>
    </xf>
    <xf numFmtId="0" fontId="1" fillId="0" borderId="21" xfId="2" applyFont="1" applyBorder="1" applyAlignment="1">
      <alignment horizontal="center" vertical="center" wrapText="1"/>
    </xf>
    <xf numFmtId="0" fontId="1" fillId="0" borderId="15" xfId="2" applyFont="1" applyBorder="1" applyAlignment="1">
      <alignment horizontal="center" vertical="center" wrapText="1"/>
    </xf>
    <xf numFmtId="14" fontId="1" fillId="0" borderId="16" xfId="2" applyNumberFormat="1" applyFont="1" applyBorder="1" applyAlignment="1">
      <alignment horizontal="center" vertical="center" wrapText="1"/>
    </xf>
    <xf numFmtId="0" fontId="1" fillId="0" borderId="17" xfId="2" applyFont="1" applyBorder="1" applyAlignment="1">
      <alignment horizontal="center" vertical="center" wrapText="1"/>
    </xf>
    <xf numFmtId="6" fontId="1" fillId="0" borderId="16" xfId="2" applyNumberFormat="1" applyFont="1" applyBorder="1" applyAlignment="1">
      <alignment horizontal="center" vertical="center" wrapText="1"/>
    </xf>
    <xf numFmtId="8" fontId="1" fillId="0" borderId="14" xfId="2" applyNumberFormat="1" applyFont="1" applyBorder="1" applyAlignment="1">
      <alignment horizontal="center" vertical="center" wrapText="1"/>
    </xf>
    <xf numFmtId="0" fontId="1" fillId="0" borderId="6" xfId="2" applyFont="1" applyBorder="1" applyAlignment="1">
      <alignment horizontal="center" vertical="center" wrapText="1"/>
    </xf>
    <xf numFmtId="14" fontId="1" fillId="0" borderId="6" xfId="2" applyNumberFormat="1" applyFont="1" applyBorder="1" applyAlignment="1">
      <alignment horizontal="center" vertical="center" wrapText="1"/>
    </xf>
    <xf numFmtId="14" fontId="1" fillId="0" borderId="7" xfId="2" applyNumberFormat="1" applyFont="1" applyBorder="1" applyAlignment="1">
      <alignment horizontal="center" vertical="center" wrapText="1"/>
    </xf>
    <xf numFmtId="0" fontId="1" fillId="0" borderId="7" xfId="2" applyFont="1" applyBorder="1" applyAlignment="1">
      <alignment horizontal="center" vertical="center" wrapText="1"/>
    </xf>
    <xf numFmtId="0" fontId="1" fillId="0" borderId="9" xfId="2" applyFont="1" applyBorder="1" applyAlignment="1">
      <alignment horizontal="center" vertical="center" wrapText="1"/>
    </xf>
    <xf numFmtId="8" fontId="1" fillId="0" borderId="6" xfId="2" applyNumberFormat="1" applyFont="1" applyBorder="1" applyAlignment="1">
      <alignment horizontal="center" vertical="center" wrapText="1"/>
    </xf>
    <xf numFmtId="14" fontId="1" fillId="0" borderId="8" xfId="2" applyNumberFormat="1" applyFont="1" applyBorder="1" applyAlignment="1">
      <alignment horizontal="center" vertical="center"/>
    </xf>
    <xf numFmtId="14" fontId="1" fillId="0" borderId="6" xfId="2" applyNumberFormat="1" applyFont="1" applyBorder="1" applyAlignment="1">
      <alignment horizontal="center" vertical="center"/>
    </xf>
    <xf numFmtId="0" fontId="1" fillId="0" borderId="22" xfId="2" applyFont="1" applyBorder="1" applyAlignment="1">
      <alignment horizontal="center" vertical="center" wrapText="1"/>
    </xf>
    <xf numFmtId="0" fontId="1" fillId="0" borderId="19" xfId="2" applyFont="1" applyBorder="1" applyAlignment="1">
      <alignment horizontal="center" vertical="center" wrapText="1"/>
    </xf>
    <xf numFmtId="0" fontId="1" fillId="0" borderId="23" xfId="2" applyFont="1" applyBorder="1" applyAlignment="1">
      <alignment horizontal="center" vertical="center" wrapText="1"/>
    </xf>
    <xf numFmtId="0" fontId="1" fillId="0" borderId="0" xfId="2" applyFont="1" applyAlignment="1">
      <alignment horizontal="center" vertical="center" wrapText="1"/>
    </xf>
    <xf numFmtId="165" fontId="1" fillId="0" borderId="4" xfId="2" applyNumberFormat="1" applyFont="1" applyBorder="1" applyAlignment="1">
      <alignment horizontal="center" vertical="center"/>
    </xf>
    <xf numFmtId="0" fontId="1" fillId="0" borderId="23" xfId="2" applyFont="1" applyBorder="1" applyAlignment="1">
      <alignment horizontal="center" vertical="center"/>
    </xf>
    <xf numFmtId="165" fontId="1" fillId="0" borderId="14" xfId="2" applyNumberFormat="1" applyFont="1" applyBorder="1" applyAlignment="1">
      <alignment horizontal="center" vertical="center" wrapText="1"/>
    </xf>
    <xf numFmtId="0" fontId="1" fillId="0" borderId="0" xfId="2" quotePrefix="1" applyFont="1" applyAlignment="1">
      <alignment horizontal="center" vertical="center"/>
    </xf>
    <xf numFmtId="0" fontId="1" fillId="4" borderId="14" xfId="2" applyFont="1" applyFill="1" applyBorder="1" applyAlignment="1">
      <alignment horizontal="center" vertical="center"/>
    </xf>
    <xf numFmtId="166" fontId="1" fillId="0" borderId="14" xfId="2" applyNumberFormat="1" applyFont="1" applyBorder="1" applyAlignment="1">
      <alignment horizontal="center" vertical="center" wrapText="1"/>
    </xf>
    <xf numFmtId="0" fontId="1" fillId="0" borderId="0" xfId="2" quotePrefix="1" applyFont="1" applyAlignment="1">
      <alignment horizontal="center" vertical="center" wrapText="1"/>
    </xf>
    <xf numFmtId="0" fontId="1" fillId="0" borderId="4" xfId="2" quotePrefix="1" applyFont="1" applyBorder="1" applyAlignment="1">
      <alignment horizontal="center" vertical="center" wrapText="1"/>
    </xf>
    <xf numFmtId="0" fontId="1" fillId="0" borderId="6" xfId="2" applyFont="1" applyBorder="1" applyAlignment="1">
      <alignment horizontal="center" vertical="center"/>
    </xf>
    <xf numFmtId="0" fontId="9" fillId="0" borderId="6" xfId="2" applyBorder="1" applyAlignment="1">
      <alignment horizontal="center" vertical="center" wrapText="1"/>
    </xf>
    <xf numFmtId="165" fontId="1" fillId="0" borderId="6" xfId="2" applyNumberFormat="1" applyFont="1" applyBorder="1" applyAlignment="1">
      <alignment horizontal="center" vertical="center"/>
    </xf>
    <xf numFmtId="14" fontId="1" fillId="0" borderId="7" xfId="2" applyNumberFormat="1" applyFont="1" applyBorder="1" applyAlignment="1">
      <alignment horizontal="center" vertical="center"/>
    </xf>
    <xf numFmtId="0" fontId="1" fillId="0" borderId="7" xfId="2" applyFont="1" applyBorder="1" applyAlignment="1">
      <alignment horizontal="center" vertical="center"/>
    </xf>
    <xf numFmtId="0" fontId="1" fillId="0" borderId="9" xfId="2" applyFont="1" applyBorder="1" applyAlignment="1">
      <alignment horizontal="center" vertical="center"/>
    </xf>
    <xf numFmtId="166" fontId="1" fillId="0" borderId="6" xfId="2" applyNumberFormat="1" applyFont="1" applyBorder="1" applyAlignment="1">
      <alignment horizontal="center" vertical="center"/>
    </xf>
    <xf numFmtId="0" fontId="1" fillId="0" borderId="8" xfId="2" applyFont="1" applyBorder="1" applyAlignment="1">
      <alignment horizontal="center" vertical="center"/>
    </xf>
    <xf numFmtId="0" fontId="14" fillId="0" borderId="6" xfId="2" applyFont="1" applyBorder="1" applyAlignment="1">
      <alignment horizontal="center" vertical="center"/>
    </xf>
    <xf numFmtId="0" fontId="14" fillId="0" borderId="8" xfId="2" applyFont="1" applyBorder="1" applyAlignment="1">
      <alignment horizontal="center" vertical="center"/>
    </xf>
    <xf numFmtId="166" fontId="1" fillId="0" borderId="6" xfId="2" applyNumberFormat="1" applyFont="1" applyBorder="1" applyAlignment="1">
      <alignment horizontal="center" vertical="center" wrapText="1"/>
    </xf>
    <xf numFmtId="166" fontId="1" fillId="0" borderId="8" xfId="2" applyNumberFormat="1" applyFont="1" applyBorder="1" applyAlignment="1">
      <alignment horizontal="center" vertical="center"/>
    </xf>
    <xf numFmtId="0" fontId="12" fillId="0" borderId="8" xfId="2" applyFont="1" applyBorder="1" applyAlignment="1">
      <alignment horizontal="center" vertical="center"/>
    </xf>
    <xf numFmtId="0" fontId="10" fillId="0" borderId="16" xfId="2" applyFont="1" applyBorder="1" applyAlignment="1">
      <alignment horizontal="center" vertical="center" wrapText="1"/>
    </xf>
    <xf numFmtId="165" fontId="1" fillId="0" borderId="16" xfId="2" applyNumberFormat="1" applyFont="1" applyBorder="1" applyAlignment="1">
      <alignment horizontal="center" vertical="center"/>
    </xf>
    <xf numFmtId="0" fontId="10" fillId="0" borderId="24" xfId="2" applyFont="1" applyBorder="1" applyAlignment="1">
      <alignment horizontal="center" vertical="center" wrapText="1"/>
    </xf>
    <xf numFmtId="0" fontId="1" fillId="0" borderId="10" xfId="2" quotePrefix="1" applyFont="1" applyBorder="1" applyAlignment="1">
      <alignment horizontal="center" vertical="center" wrapText="1"/>
    </xf>
    <xf numFmtId="0" fontId="13" fillId="0" borderId="16" xfId="2" applyFont="1" applyBorder="1" applyAlignment="1">
      <alignment horizontal="center" vertical="center" wrapText="1"/>
    </xf>
    <xf numFmtId="8" fontId="10" fillId="0" borderId="16" xfId="2" applyNumberFormat="1" applyFont="1" applyBorder="1" applyAlignment="1">
      <alignment horizontal="center" vertical="center"/>
    </xf>
    <xf numFmtId="166" fontId="1" fillId="0" borderId="21" xfId="2" applyNumberFormat="1" applyFont="1" applyBorder="1" applyAlignment="1">
      <alignment horizontal="center" vertical="center" wrapText="1"/>
    </xf>
    <xf numFmtId="0" fontId="1" fillId="0" borderId="21" xfId="2" applyFont="1" applyBorder="1" applyAlignment="1">
      <alignment horizontal="center" vertical="center"/>
    </xf>
    <xf numFmtId="14" fontId="1" fillId="0" borderId="8" xfId="2" applyNumberFormat="1" applyFont="1" applyBorder="1" applyAlignment="1">
      <alignment horizontal="center" vertical="center" wrapText="1"/>
    </xf>
    <xf numFmtId="0" fontId="1" fillId="0" borderId="25" xfId="2" applyFont="1" applyBorder="1" applyAlignment="1">
      <alignment horizontal="center" vertical="center" wrapText="1"/>
    </xf>
    <xf numFmtId="0" fontId="1" fillId="0" borderId="8" xfId="2" quotePrefix="1" applyFont="1" applyBorder="1" applyAlignment="1">
      <alignment horizontal="center" vertical="center" wrapText="1"/>
    </xf>
    <xf numFmtId="8" fontId="10" fillId="0" borderId="8" xfId="2" applyNumberFormat="1" applyFont="1" applyBorder="1" applyAlignment="1">
      <alignment horizontal="center" vertical="center"/>
    </xf>
    <xf numFmtId="166" fontId="1" fillId="0" borderId="22" xfId="2" applyNumberFormat="1" applyFont="1" applyBorder="1" applyAlignment="1">
      <alignment horizontal="center" vertical="center" wrapText="1"/>
    </xf>
    <xf numFmtId="0" fontId="14" fillId="0" borderId="4" xfId="2" applyFont="1" applyBorder="1" applyAlignment="1">
      <alignment horizontal="center" vertical="center" wrapText="1"/>
    </xf>
    <xf numFmtId="0" fontId="14" fillId="0" borderId="4" xfId="2" applyFont="1" applyBorder="1" applyAlignment="1">
      <alignment horizontal="center" vertical="center"/>
    </xf>
    <xf numFmtId="166" fontId="1" fillId="0" borderId="16" xfId="2" applyNumberFormat="1" applyFont="1" applyBorder="1" applyAlignment="1">
      <alignment horizontal="center" vertical="center"/>
    </xf>
    <xf numFmtId="0" fontId="1" fillId="0" borderId="26" xfId="2" applyFont="1" applyBorder="1" applyAlignment="1">
      <alignment horizontal="center" vertical="center"/>
    </xf>
    <xf numFmtId="0" fontId="1" fillId="0" borderId="27" xfId="2" applyFont="1" applyBorder="1" applyAlignment="1">
      <alignment horizontal="center" vertical="center" wrapText="1"/>
    </xf>
    <xf numFmtId="0" fontId="12" fillId="0" borderId="4" xfId="2" applyFont="1" applyBorder="1" applyAlignment="1">
      <alignment horizontal="center" vertical="center" wrapText="1"/>
    </xf>
    <xf numFmtId="165" fontId="1" fillId="0" borderId="8" xfId="2" applyNumberFormat="1" applyFont="1" applyBorder="1" applyAlignment="1">
      <alignment horizontal="center" vertical="center"/>
    </xf>
    <xf numFmtId="0" fontId="1" fillId="0" borderId="25" xfId="2" applyFont="1" applyBorder="1" applyAlignment="1">
      <alignment horizontal="center" vertical="center"/>
    </xf>
    <xf numFmtId="14" fontId="13" fillId="0" borderId="4" xfId="2" applyNumberFormat="1" applyFont="1" applyBorder="1" applyAlignment="1">
      <alignment horizontal="center" vertical="center" wrapText="1"/>
    </xf>
    <xf numFmtId="0" fontId="13" fillId="0" borderId="4" xfId="2" applyFont="1" applyBorder="1" applyAlignment="1">
      <alignment horizontal="center" vertical="center" wrapText="1"/>
    </xf>
    <xf numFmtId="165" fontId="1" fillId="0" borderId="18" xfId="2" applyNumberFormat="1" applyFont="1" applyBorder="1" applyAlignment="1">
      <alignment horizontal="center" vertical="center"/>
    </xf>
    <xf numFmtId="8" fontId="10" fillId="0" borderId="18" xfId="2" applyNumberFormat="1" applyFont="1" applyBorder="1" applyAlignment="1">
      <alignment horizontal="center" vertical="center"/>
    </xf>
    <xf numFmtId="0" fontId="1" fillId="0" borderId="28" xfId="2" applyFont="1" applyBorder="1" applyAlignment="1">
      <alignment horizontal="center" vertical="center"/>
    </xf>
    <xf numFmtId="49" fontId="1" fillId="0" borderId="0" xfId="2" applyNumberFormat="1" applyFont="1" applyAlignment="1">
      <alignment horizontal="center" vertical="center"/>
    </xf>
    <xf numFmtId="166" fontId="1" fillId="0" borderId="16" xfId="2" applyNumberFormat="1" applyFont="1" applyBorder="1" applyAlignment="1">
      <alignment horizontal="center" vertical="center" wrapText="1"/>
    </xf>
    <xf numFmtId="0" fontId="1" fillId="0" borderId="28" xfId="2" applyFont="1" applyBorder="1" applyAlignment="1">
      <alignment horizontal="center" vertical="center" wrapText="1"/>
    </xf>
    <xf numFmtId="167" fontId="1" fillId="0" borderId="16" xfId="2" applyNumberFormat="1" applyFont="1" applyBorder="1" applyAlignment="1">
      <alignment horizontal="center" vertical="center" wrapText="1"/>
    </xf>
    <xf numFmtId="0" fontId="1" fillId="0" borderId="29" xfId="2" applyFont="1" applyBorder="1" applyAlignment="1">
      <alignment horizontal="center" vertical="center" wrapText="1"/>
    </xf>
    <xf numFmtId="0" fontId="1" fillId="0" borderId="27" xfId="2" applyFont="1" applyBorder="1" applyAlignment="1">
      <alignment horizontal="left" vertical="center" wrapText="1"/>
    </xf>
    <xf numFmtId="165" fontId="1" fillId="0" borderId="27" xfId="2" applyNumberFormat="1" applyFont="1" applyBorder="1" applyAlignment="1">
      <alignment horizontal="center" vertical="center"/>
    </xf>
    <xf numFmtId="165" fontId="1" fillId="0" borderId="20" xfId="2" applyNumberFormat="1" applyFont="1" applyBorder="1" applyAlignment="1">
      <alignment horizontal="center" vertical="center"/>
    </xf>
    <xf numFmtId="0" fontId="16" fillId="0" borderId="18" xfId="2" applyFont="1" applyBorder="1" applyAlignment="1">
      <alignment horizontal="center" vertical="center"/>
    </xf>
    <xf numFmtId="0" fontId="17" fillId="0" borderId="18" xfId="2" applyFont="1" applyBorder="1" applyAlignment="1">
      <alignment horizontal="center" vertical="center"/>
    </xf>
    <xf numFmtId="166" fontId="1" fillId="0" borderId="7" xfId="2" applyNumberFormat="1" applyFont="1" applyBorder="1" applyAlignment="1">
      <alignment horizontal="center" vertical="center"/>
    </xf>
    <xf numFmtId="8" fontId="14" fillId="0" borderId="18" xfId="2" applyNumberFormat="1" applyFont="1" applyBorder="1" applyAlignment="1">
      <alignment horizontal="center" vertical="center"/>
    </xf>
    <xf numFmtId="0" fontId="7" fillId="0" borderId="0" xfId="2" applyFont="1" applyAlignment="1">
      <alignment horizontal="center" vertical="center" wrapText="1"/>
    </xf>
    <xf numFmtId="14" fontId="1" fillId="0" borderId="27" xfId="2" applyNumberFormat="1" applyFont="1" applyBorder="1" applyAlignment="1">
      <alignment horizontal="center" vertical="center" wrapText="1"/>
    </xf>
    <xf numFmtId="14" fontId="1" fillId="0" borderId="27" xfId="2" applyNumberFormat="1" applyFont="1" applyBorder="1" applyAlignment="1">
      <alignment horizontal="center" vertical="center"/>
    </xf>
    <xf numFmtId="8" fontId="10" fillId="0" borderId="7" xfId="2" applyNumberFormat="1" applyFont="1" applyBorder="1" applyAlignment="1">
      <alignment horizontal="center" vertical="center"/>
    </xf>
    <xf numFmtId="165" fontId="1" fillId="0" borderId="12" xfId="2" applyNumberFormat="1" applyFont="1" applyBorder="1" applyAlignment="1">
      <alignment horizontal="center" vertical="center"/>
    </xf>
    <xf numFmtId="165" fontId="1" fillId="0" borderId="11" xfId="2" applyNumberFormat="1" applyFont="1" applyBorder="1" applyAlignment="1">
      <alignment horizontal="center" vertical="center"/>
    </xf>
    <xf numFmtId="14" fontId="1" fillId="0" borderId="24" xfId="2" applyNumberFormat="1" applyFont="1" applyBorder="1" applyAlignment="1">
      <alignment horizontal="center" vertical="center"/>
    </xf>
    <xf numFmtId="0" fontId="14" fillId="0" borderId="24" xfId="2" applyFont="1" applyBorder="1" applyAlignment="1">
      <alignment horizontal="center" vertical="center"/>
    </xf>
    <xf numFmtId="0" fontId="1" fillId="0" borderId="12" xfId="2" quotePrefix="1" applyFont="1" applyBorder="1" applyAlignment="1">
      <alignment horizontal="center" vertical="center"/>
    </xf>
    <xf numFmtId="0" fontId="1" fillId="0" borderId="8" xfId="2" quotePrefix="1" applyFont="1" applyBorder="1" applyAlignment="1">
      <alignment horizontal="center" vertical="center"/>
    </xf>
    <xf numFmtId="8" fontId="10" fillId="0" borderId="12" xfId="2" applyNumberFormat="1" applyFont="1" applyBorder="1" applyAlignment="1">
      <alignment horizontal="center" vertical="center"/>
    </xf>
    <xf numFmtId="166" fontId="1" fillId="0" borderId="4" xfId="3" applyNumberFormat="1" applyFont="1" applyBorder="1" applyAlignment="1">
      <alignment horizontal="center" vertical="center"/>
    </xf>
    <xf numFmtId="0" fontId="12" fillId="0" borderId="18" xfId="2" applyFont="1" applyBorder="1" applyAlignment="1">
      <alignment horizontal="center" vertical="center"/>
    </xf>
    <xf numFmtId="0" fontId="1" fillId="0" borderId="27" xfId="2" applyFont="1" applyBorder="1" applyAlignment="1">
      <alignment horizontal="center" vertical="center"/>
    </xf>
    <xf numFmtId="14" fontId="1" fillId="0" borderId="20" xfId="2" applyNumberFormat="1" applyFont="1" applyBorder="1" applyAlignment="1">
      <alignment horizontal="center" vertical="center"/>
    </xf>
    <xf numFmtId="165" fontId="1" fillId="0" borderId="18" xfId="2" applyNumberFormat="1" applyFont="1" applyBorder="1" applyAlignment="1">
      <alignment horizontal="center" vertical="center" wrapText="1"/>
    </xf>
    <xf numFmtId="0" fontId="1" fillId="0" borderId="20" xfId="2" applyFont="1" applyBorder="1" applyAlignment="1">
      <alignment horizontal="center" vertical="center"/>
    </xf>
    <xf numFmtId="0" fontId="8" fillId="0" borderId="6" xfId="1" applyBorder="1" applyAlignment="1">
      <alignment horizontal="center" vertical="center"/>
    </xf>
    <xf numFmtId="0" fontId="14" fillId="0" borderId="8" xfId="2" applyFont="1" applyBorder="1" applyAlignment="1">
      <alignment horizontal="center" vertical="center" wrapText="1"/>
    </xf>
    <xf numFmtId="0" fontId="14" fillId="0" borderId="20" xfId="2" applyFont="1" applyBorder="1" applyAlignment="1">
      <alignment horizontal="center" vertical="center"/>
    </xf>
    <xf numFmtId="0" fontId="1" fillId="5" borderId="4" xfId="2" applyFont="1" applyFill="1" applyBorder="1" applyAlignment="1">
      <alignment horizontal="center" vertical="center"/>
    </xf>
    <xf numFmtId="165" fontId="7" fillId="0" borderId="18" xfId="2" applyNumberFormat="1" applyFont="1" applyBorder="1" applyAlignment="1">
      <alignment horizontal="center" vertical="center"/>
    </xf>
    <xf numFmtId="14" fontId="1" fillId="0" borderId="25" xfId="2" applyNumberFormat="1" applyFont="1" applyBorder="1" applyAlignment="1">
      <alignment horizontal="center" vertical="center"/>
    </xf>
    <xf numFmtId="0" fontId="10" fillId="0" borderId="4" xfId="2" applyFont="1" applyBorder="1" applyAlignment="1">
      <alignment horizontal="center" vertical="center" wrapText="1"/>
    </xf>
    <xf numFmtId="0" fontId="1" fillId="0" borderId="6" xfId="2" quotePrefix="1" applyFont="1" applyBorder="1" applyAlignment="1">
      <alignment horizontal="center" vertical="center" wrapText="1"/>
    </xf>
    <xf numFmtId="165" fontId="1" fillId="0" borderId="6" xfId="2" applyNumberFormat="1" applyFont="1" applyBorder="1" applyAlignment="1">
      <alignment horizontal="center" vertical="center" wrapText="1"/>
    </xf>
    <xf numFmtId="8" fontId="10" fillId="0" borderId="6" xfId="2" applyNumberFormat="1" applyFont="1" applyBorder="1" applyAlignment="1">
      <alignment horizontal="center" vertical="center"/>
    </xf>
    <xf numFmtId="166" fontId="7" fillId="0" borderId="0" xfId="2" applyNumberFormat="1" applyFont="1" applyAlignment="1">
      <alignment horizontal="center" vertical="center" wrapText="1"/>
    </xf>
    <xf numFmtId="166" fontId="1" fillId="0" borderId="12" xfId="2" applyNumberFormat="1" applyFont="1" applyBorder="1" applyAlignment="1">
      <alignment horizontal="center" vertical="center"/>
    </xf>
    <xf numFmtId="0" fontId="14" fillId="0" borderId="12" xfId="2" applyFont="1" applyBorder="1" applyAlignment="1">
      <alignment horizontal="center" vertical="center"/>
    </xf>
    <xf numFmtId="165" fontId="1" fillId="0" borderId="16" xfId="2" applyNumberFormat="1" applyFont="1" applyBorder="1" applyAlignment="1">
      <alignment horizontal="center" vertical="center" wrapText="1"/>
    </xf>
    <xf numFmtId="0" fontId="10" fillId="0" borderId="23" xfId="2" applyFont="1" applyBorder="1" applyAlignment="1">
      <alignment horizontal="center" vertical="center"/>
    </xf>
    <xf numFmtId="0" fontId="1" fillId="0" borderId="16" xfId="2" quotePrefix="1" applyFont="1" applyBorder="1" applyAlignment="1">
      <alignment horizontal="center" vertical="center"/>
    </xf>
    <xf numFmtId="0" fontId="1" fillId="0" borderId="4" xfId="2" applyFont="1" applyBorder="1" applyAlignment="1">
      <alignment horizontal="left" vertical="top" wrapText="1"/>
    </xf>
    <xf numFmtId="0" fontId="1" fillId="0" borderId="4" xfId="2" applyFont="1" applyBorder="1" applyAlignment="1">
      <alignment horizontal="left" vertical="center" wrapText="1"/>
    </xf>
    <xf numFmtId="0" fontId="1" fillId="0" borderId="4" xfId="2" applyFont="1" applyBorder="1" applyAlignment="1">
      <alignment horizontal="center"/>
    </xf>
    <xf numFmtId="165" fontId="10" fillId="0" borderId="12" xfId="2" applyNumberFormat="1" applyFont="1" applyBorder="1" applyAlignment="1">
      <alignment horizontal="center" vertical="center"/>
    </xf>
    <xf numFmtId="0" fontId="10" fillId="0" borderId="12" xfId="2" applyFont="1" applyBorder="1" applyAlignment="1">
      <alignment horizontal="center" vertical="center"/>
    </xf>
    <xf numFmtId="0" fontId="10" fillId="0" borderId="11" xfId="2" applyFont="1" applyBorder="1" applyAlignment="1">
      <alignment horizontal="center" vertical="center"/>
    </xf>
    <xf numFmtId="14" fontId="10" fillId="0" borderId="12" xfId="2" applyNumberFormat="1" applyFont="1" applyBorder="1" applyAlignment="1">
      <alignment horizontal="center" vertical="center"/>
    </xf>
    <xf numFmtId="0" fontId="10" fillId="0" borderId="24" xfId="2" applyFont="1" applyBorder="1" applyAlignment="1">
      <alignment horizontal="center" vertical="center"/>
    </xf>
    <xf numFmtId="166" fontId="10" fillId="0" borderId="12" xfId="2" applyNumberFormat="1" applyFont="1" applyBorder="1" applyAlignment="1">
      <alignment horizontal="center" vertical="center"/>
    </xf>
    <xf numFmtId="0" fontId="10" fillId="0" borderId="12" xfId="2" applyFont="1" applyBorder="1" applyAlignment="1">
      <alignment horizontal="center" vertical="center" wrapText="1"/>
    </xf>
    <xf numFmtId="14" fontId="1" fillId="0" borderId="12" xfId="2" applyNumberFormat="1" applyFont="1" applyBorder="1" applyAlignment="1">
      <alignment horizontal="center" vertical="center" wrapText="1"/>
    </xf>
    <xf numFmtId="0" fontId="1" fillId="0" borderId="24" xfId="2" applyFont="1" applyBorder="1" applyAlignment="1">
      <alignment horizontal="center" vertical="center" wrapText="1"/>
    </xf>
    <xf numFmtId="166" fontId="1" fillId="0" borderId="12" xfId="2" applyNumberFormat="1" applyFont="1" applyBorder="1" applyAlignment="1">
      <alignment horizontal="center" vertical="center" wrapText="1"/>
    </xf>
    <xf numFmtId="0" fontId="14" fillId="0" borderId="16" xfId="2" applyFont="1" applyBorder="1" applyAlignment="1">
      <alignment horizontal="center" vertical="center"/>
    </xf>
    <xf numFmtId="0" fontId="1" fillId="0" borderId="18" xfId="2" applyFont="1" applyBorder="1" applyAlignment="1">
      <alignment wrapText="1"/>
    </xf>
    <xf numFmtId="0" fontId="18" fillId="0" borderId="23" xfId="2" applyFont="1" applyBorder="1" applyAlignment="1">
      <alignment horizontal="center" vertical="center"/>
    </xf>
    <xf numFmtId="8" fontId="10" fillId="0" borderId="4" xfId="2" applyNumberFormat="1" applyFont="1" applyBorder="1" applyAlignment="1">
      <alignment horizontal="center" vertical="center" wrapText="1"/>
    </xf>
    <xf numFmtId="0" fontId="8" fillId="0" borderId="4" xfId="1" applyBorder="1"/>
    <xf numFmtId="14" fontId="10" fillId="0" borderId="4" xfId="2" applyNumberFormat="1" applyFont="1" applyBorder="1" applyAlignment="1">
      <alignment horizontal="center" vertical="center"/>
    </xf>
    <xf numFmtId="0" fontId="10" fillId="0" borderId="4" xfId="2" applyFont="1" applyBorder="1" applyAlignment="1">
      <alignment horizontal="center" vertical="center"/>
    </xf>
    <xf numFmtId="0" fontId="10" fillId="0" borderId="16" xfId="2" applyFont="1" applyBorder="1" applyAlignment="1">
      <alignment horizontal="center" vertical="center"/>
    </xf>
    <xf numFmtId="0" fontId="9" fillId="0" borderId="8" xfId="2" applyBorder="1" applyAlignment="1">
      <alignment horizontal="left" vertical="center" wrapText="1"/>
    </xf>
    <xf numFmtId="0" fontId="12" fillId="0" borderId="8" xfId="2" applyFont="1" applyBorder="1" applyAlignment="1">
      <alignment horizontal="center" vertical="center" wrapText="1"/>
    </xf>
    <xf numFmtId="165" fontId="1" fillId="0" borderId="19" xfId="2" applyNumberFormat="1" applyFont="1" applyBorder="1" applyAlignment="1">
      <alignment horizontal="center" vertical="center" wrapText="1"/>
    </xf>
    <xf numFmtId="14" fontId="1" fillId="0" borderId="19" xfId="2" applyNumberFormat="1" applyFont="1" applyBorder="1" applyAlignment="1">
      <alignment horizontal="center" vertical="center"/>
    </xf>
    <xf numFmtId="165" fontId="1" fillId="0" borderId="7" xfId="2" applyNumberFormat="1" applyFont="1" applyBorder="1" applyAlignment="1">
      <alignment horizontal="center" vertical="center"/>
    </xf>
    <xf numFmtId="0" fontId="8" fillId="0" borderId="6" xfId="1" applyBorder="1"/>
    <xf numFmtId="0" fontId="9" fillId="0" borderId="8" xfId="2" applyBorder="1" applyAlignment="1">
      <alignment horizontal="center" vertical="center" wrapText="1"/>
    </xf>
    <xf numFmtId="14" fontId="1" fillId="0" borderId="0" xfId="2" applyNumberFormat="1" applyFont="1" applyAlignment="1">
      <alignment horizontal="center" vertical="center"/>
    </xf>
    <xf numFmtId="0" fontId="10" fillId="0" borderId="16" xfId="2" applyFont="1" applyBorder="1" applyAlignment="1">
      <alignment horizontal="center" wrapText="1"/>
    </xf>
    <xf numFmtId="0" fontId="10" fillId="0" borderId="16" xfId="2" applyFont="1" applyBorder="1" applyAlignment="1">
      <alignment wrapText="1"/>
    </xf>
    <xf numFmtId="14" fontId="10" fillId="0" borderId="16" xfId="2" applyNumberFormat="1" applyFont="1" applyBorder="1" applyAlignment="1">
      <alignment horizontal="center" vertical="center" wrapText="1"/>
    </xf>
    <xf numFmtId="8" fontId="10" fillId="0" borderId="16" xfId="2" quotePrefix="1" applyNumberFormat="1" applyFont="1" applyBorder="1" applyAlignment="1">
      <alignment horizontal="center" vertical="center" wrapText="1"/>
    </xf>
    <xf numFmtId="16" fontId="10" fillId="0" borderId="16" xfId="2" applyNumberFormat="1" applyFont="1" applyBorder="1" applyAlignment="1">
      <alignment horizontal="center" vertical="center" wrapText="1"/>
    </xf>
    <xf numFmtId="14" fontId="10" fillId="0" borderId="16" xfId="2" applyNumberFormat="1" applyFont="1" applyBorder="1" applyAlignment="1">
      <alignment wrapText="1"/>
    </xf>
    <xf numFmtId="0" fontId="1" fillId="4" borderId="16" xfId="2" applyFont="1" applyFill="1" applyBorder="1" applyAlignment="1">
      <alignment horizontal="center" vertical="center" wrapText="1"/>
    </xf>
    <xf numFmtId="0" fontId="1" fillId="0" borderId="16" xfId="2" quotePrefix="1" applyFont="1" applyBorder="1" applyAlignment="1">
      <alignment horizontal="center" vertical="center" wrapText="1"/>
    </xf>
    <xf numFmtId="0" fontId="1" fillId="0" borderId="30" xfId="2" applyFont="1" applyBorder="1" applyAlignment="1">
      <alignment horizontal="center" vertical="center" wrapText="1"/>
    </xf>
    <xf numFmtId="165" fontId="1" fillId="0" borderId="25" xfId="2" applyNumberFormat="1" applyFont="1" applyBorder="1" applyAlignment="1">
      <alignment horizontal="center" vertical="center"/>
    </xf>
    <xf numFmtId="0" fontId="1" fillId="0" borderId="30" xfId="2" applyFont="1" applyBorder="1" applyAlignment="1">
      <alignment horizontal="center" vertical="center"/>
    </xf>
    <xf numFmtId="166" fontId="1" fillId="0" borderId="25" xfId="2" applyNumberFormat="1" applyFont="1" applyBorder="1" applyAlignment="1">
      <alignment horizontal="center" vertical="center"/>
    </xf>
    <xf numFmtId="0" fontId="12" fillId="0" borderId="25" xfId="2" applyFont="1" applyBorder="1" applyAlignment="1">
      <alignment horizontal="center" vertical="center"/>
    </xf>
    <xf numFmtId="0" fontId="10" fillId="0" borderId="30" xfId="2" applyFont="1" applyBorder="1" applyAlignment="1">
      <alignment horizontal="center" vertical="center" wrapText="1"/>
    </xf>
    <xf numFmtId="0" fontId="1" fillId="0" borderId="6" xfId="2" quotePrefix="1" applyFont="1" applyBorder="1" applyAlignment="1">
      <alignment horizontal="center" vertical="center"/>
    </xf>
    <xf numFmtId="0" fontId="10" fillId="0" borderId="8" xfId="2" applyFont="1" applyBorder="1" applyAlignment="1">
      <alignment horizontal="center" vertical="center"/>
    </xf>
    <xf numFmtId="14" fontId="14" fillId="0" borderId="8" xfId="2" applyNumberFormat="1" applyFont="1" applyBorder="1" applyAlignment="1">
      <alignment horizontal="center" vertical="center" wrapText="1"/>
    </xf>
    <xf numFmtId="166" fontId="1" fillId="0" borderId="8" xfId="2" applyNumberFormat="1" applyFont="1" applyBorder="1" applyAlignment="1">
      <alignment horizontal="center" vertical="center" wrapText="1"/>
    </xf>
    <xf numFmtId="0" fontId="19" fillId="0" borderId="0" xfId="2" applyFont="1" applyAlignment="1">
      <alignment horizontal="center" vertical="center"/>
    </xf>
    <xf numFmtId="165" fontId="1" fillId="0" borderId="8" xfId="2" applyNumberFormat="1" applyFont="1" applyBorder="1" applyAlignment="1">
      <alignment horizontal="center" vertical="center" wrapText="1"/>
    </xf>
    <xf numFmtId="0" fontId="13" fillId="0" borderId="8" xfId="2" applyFont="1" applyBorder="1" applyAlignment="1">
      <alignment horizontal="center" vertical="center" wrapText="1"/>
    </xf>
    <xf numFmtId="49" fontId="1" fillId="0" borderId="4" xfId="2" applyNumberFormat="1" applyFont="1" applyBorder="1" applyAlignment="1">
      <alignment horizontal="center" vertical="center"/>
    </xf>
    <xf numFmtId="0" fontId="10" fillId="0" borderId="4" xfId="2" applyFont="1" applyBorder="1" applyAlignment="1">
      <alignment vertical="center" wrapText="1"/>
    </xf>
    <xf numFmtId="0" fontId="11" fillId="0" borderId="4" xfId="2" applyFont="1" applyBorder="1" applyAlignment="1">
      <alignment horizontal="center" vertical="center"/>
    </xf>
    <xf numFmtId="0" fontId="1" fillId="0" borderId="8" xfId="2" applyFont="1" applyBorder="1" applyAlignment="1">
      <alignment wrapText="1"/>
    </xf>
    <xf numFmtId="14" fontId="10" fillId="0" borderId="8" xfId="2" applyNumberFormat="1" applyFont="1" applyBorder="1" applyAlignment="1">
      <alignment horizontal="center" vertical="center"/>
    </xf>
    <xf numFmtId="0" fontId="11" fillId="0" borderId="8" xfId="2" applyFont="1" applyBorder="1" applyAlignment="1">
      <alignment horizontal="center" vertical="center"/>
    </xf>
    <xf numFmtId="0" fontId="10" fillId="0" borderId="8" xfId="2" applyFont="1" applyBorder="1" applyAlignment="1">
      <alignment wrapText="1"/>
    </xf>
    <xf numFmtId="8" fontId="14" fillId="0" borderId="4" xfId="2" applyNumberFormat="1" applyFont="1" applyBorder="1" applyAlignment="1">
      <alignment horizontal="center" vertical="center"/>
    </xf>
    <xf numFmtId="0" fontId="1" fillId="0" borderId="8" xfId="2" applyFont="1" applyBorder="1" applyAlignment="1">
      <alignment vertical="center" wrapText="1"/>
    </xf>
    <xf numFmtId="0" fontId="10" fillId="0" borderId="6" xfId="2" applyFont="1" applyBorder="1" applyAlignment="1">
      <alignment horizontal="center" vertical="center" wrapText="1"/>
    </xf>
    <xf numFmtId="0" fontId="9" fillId="0" borderId="4" xfId="2" applyBorder="1" applyAlignment="1">
      <alignment horizontal="left" vertical="center" wrapText="1"/>
    </xf>
    <xf numFmtId="14" fontId="20" fillId="0" borderId="4" xfId="2" applyNumberFormat="1" applyFont="1" applyBorder="1" applyAlignment="1">
      <alignment horizontal="center" vertical="center"/>
    </xf>
    <xf numFmtId="0" fontId="21" fillId="0" borderId="6"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18" xfId="2" applyFont="1" applyBorder="1" applyAlignment="1">
      <alignment horizontal="center" vertical="center" wrapText="1"/>
    </xf>
    <xf numFmtId="0" fontId="22" fillId="0" borderId="18" xfId="2" applyFont="1" applyBorder="1" applyAlignment="1">
      <alignment horizontal="center" vertical="center" wrapText="1"/>
    </xf>
    <xf numFmtId="6" fontId="1" fillId="0" borderId="8" xfId="2" applyNumberFormat="1" applyFont="1" applyBorder="1" applyAlignment="1">
      <alignment horizontal="center" vertical="center" wrapText="1"/>
    </xf>
    <xf numFmtId="0" fontId="12" fillId="0" borderId="22" xfId="2" applyFont="1" applyBorder="1" applyAlignment="1">
      <alignment horizontal="center" vertical="center"/>
    </xf>
    <xf numFmtId="0" fontId="10" fillId="0" borderId="4" xfId="2" applyFont="1" applyBorder="1" applyAlignment="1">
      <alignment horizontal="center" wrapText="1"/>
    </xf>
    <xf numFmtId="14" fontId="10" fillId="0" borderId="23" xfId="2" applyNumberFormat="1" applyFont="1" applyBorder="1" applyAlignment="1">
      <alignment horizontal="center" vertical="center" wrapText="1"/>
    </xf>
    <xf numFmtId="8" fontId="18" fillId="0" borderId="4" xfId="2" applyNumberFormat="1" applyFont="1" applyBorder="1" applyAlignment="1">
      <alignment horizontal="center" vertical="center" wrapText="1"/>
    </xf>
    <xf numFmtId="165" fontId="1" fillId="0" borderId="23" xfId="2" applyNumberFormat="1" applyFont="1" applyBorder="1" applyAlignment="1">
      <alignment horizontal="center" vertical="center"/>
    </xf>
    <xf numFmtId="0" fontId="8" fillId="0" borderId="4" xfId="1" applyBorder="1" applyAlignment="1">
      <alignment vertical="center"/>
    </xf>
    <xf numFmtId="165" fontId="1" fillId="0" borderId="19" xfId="2" applyNumberFormat="1" applyFont="1" applyBorder="1" applyAlignment="1">
      <alignment horizontal="center" vertical="center"/>
    </xf>
    <xf numFmtId="0" fontId="1" fillId="5" borderId="0" xfId="2" applyFont="1" applyFill="1" applyAlignment="1">
      <alignment horizontal="center" vertical="center"/>
    </xf>
    <xf numFmtId="0" fontId="1" fillId="0" borderId="22" xfId="2" applyFont="1" applyBorder="1" applyAlignment="1">
      <alignment horizontal="center" vertical="center"/>
    </xf>
    <xf numFmtId="166" fontId="1" fillId="0" borderId="31" xfId="2" applyNumberFormat="1" applyFont="1" applyBorder="1" applyAlignment="1">
      <alignment horizontal="center" vertical="center"/>
    </xf>
    <xf numFmtId="166" fontId="1" fillId="0" borderId="32" xfId="2" applyNumberFormat="1" applyFont="1" applyBorder="1" applyAlignment="1">
      <alignment horizontal="center" vertical="center"/>
    </xf>
    <xf numFmtId="0" fontId="1" fillId="4" borderId="4" xfId="2" applyFont="1" applyFill="1" applyBorder="1" applyAlignment="1">
      <alignment horizontal="center" vertical="center"/>
    </xf>
    <xf numFmtId="0" fontId="1" fillId="0" borderId="4" xfId="2" applyFont="1" applyBorder="1" applyAlignment="1">
      <alignment vertical="center" wrapText="1"/>
    </xf>
    <xf numFmtId="0" fontId="23" fillId="0" borderId="4" xfId="2" applyFont="1" applyBorder="1" applyAlignment="1">
      <alignment horizontal="center" vertical="center"/>
    </xf>
    <xf numFmtId="0" fontId="1" fillId="0" borderId="4" xfId="2" applyFont="1" applyBorder="1" applyAlignment="1">
      <alignment horizontal="center" wrapText="1"/>
    </xf>
    <xf numFmtId="14" fontId="13" fillId="0" borderId="8" xfId="2" applyNumberFormat="1" applyFont="1" applyBorder="1" applyAlignment="1">
      <alignment horizontal="center" vertical="center" wrapText="1"/>
    </xf>
    <xf numFmtId="6" fontId="1" fillId="0" borderId="9" xfId="2" applyNumberFormat="1" applyFont="1" applyBorder="1" applyAlignment="1">
      <alignment horizontal="center" vertical="center" wrapText="1"/>
    </xf>
    <xf numFmtId="6" fontId="1" fillId="0" borderId="6" xfId="2" applyNumberFormat="1" applyFont="1" applyBorder="1" applyAlignment="1">
      <alignment horizontal="center" vertical="center" wrapText="1"/>
    </xf>
    <xf numFmtId="0" fontId="12" fillId="0" borderId="6" xfId="2" applyFont="1" applyBorder="1" applyAlignment="1">
      <alignment horizontal="center" vertical="center"/>
    </xf>
    <xf numFmtId="6" fontId="1" fillId="0" borderId="18" xfId="2" applyNumberFormat="1" applyFont="1" applyBorder="1" applyAlignment="1">
      <alignment horizontal="center" vertical="center" wrapText="1"/>
    </xf>
    <xf numFmtId="8" fontId="10" fillId="0" borderId="18" xfId="2" applyNumberFormat="1" applyFont="1" applyBorder="1" applyAlignment="1">
      <alignment horizontal="center" vertical="center" wrapText="1"/>
    </xf>
    <xf numFmtId="0" fontId="10" fillId="0" borderId="18" xfId="2" applyFont="1" applyBorder="1" applyAlignment="1">
      <alignment horizontal="center" vertical="center"/>
    </xf>
    <xf numFmtId="165" fontId="1" fillId="0" borderId="18" xfId="2" quotePrefix="1" applyNumberFormat="1" applyFont="1" applyBorder="1" applyAlignment="1">
      <alignment horizontal="center" vertical="center" wrapText="1"/>
    </xf>
    <xf numFmtId="14" fontId="10" fillId="0" borderId="4" xfId="2" applyNumberFormat="1" applyFont="1" applyBorder="1" applyAlignment="1">
      <alignment horizontal="center" vertical="center" wrapText="1"/>
    </xf>
    <xf numFmtId="0" fontId="24" fillId="0" borderId="4" xfId="2" applyFont="1" applyBorder="1" applyAlignment="1">
      <alignment horizontal="center" vertical="center"/>
    </xf>
    <xf numFmtId="0" fontId="25" fillId="0" borderId="4" xfId="2" applyFont="1" applyBorder="1" applyAlignment="1">
      <alignment horizontal="center" vertical="center"/>
    </xf>
    <xf numFmtId="0" fontId="9" fillId="0" borderId="4" xfId="2" applyBorder="1" applyAlignment="1">
      <alignment vertical="center" wrapText="1"/>
    </xf>
    <xf numFmtId="0" fontId="9" fillId="0" borderId="4" xfId="2" applyBorder="1" applyAlignment="1">
      <alignment horizontal="left" vertical="top"/>
    </xf>
    <xf numFmtId="167" fontId="9" fillId="0" borderId="8" xfId="2" applyNumberFormat="1" applyBorder="1" applyAlignment="1">
      <alignment horizontal="center" vertical="center"/>
    </xf>
    <xf numFmtId="166" fontId="1" fillId="0" borderId="0" xfId="2" applyNumberFormat="1" applyFont="1" applyAlignment="1">
      <alignment horizontal="center" vertical="center"/>
    </xf>
    <xf numFmtId="0" fontId="10" fillId="0" borderId="4" xfId="2" applyFont="1" applyBorder="1" applyAlignment="1">
      <alignment horizontal="center"/>
    </xf>
    <xf numFmtId="0" fontId="14" fillId="0" borderId="4" xfId="2" applyFont="1" applyBorder="1" applyAlignment="1">
      <alignment horizontal="left" vertical="center" wrapText="1"/>
    </xf>
    <xf numFmtId="0" fontId="10" fillId="0" borderId="0" xfId="2" applyFont="1" applyAlignment="1">
      <alignment horizontal="center" vertical="center"/>
    </xf>
    <xf numFmtId="0" fontId="21" fillId="0" borderId="18" xfId="2" applyFont="1" applyBorder="1" applyAlignment="1">
      <alignment horizontal="center" vertical="center" wrapText="1"/>
    </xf>
    <xf numFmtId="14" fontId="21" fillId="0" borderId="18" xfId="2" applyNumberFormat="1" applyFont="1" applyBorder="1" applyAlignment="1">
      <alignment horizontal="center" vertical="center" wrapText="1"/>
    </xf>
    <xf numFmtId="0" fontId="21" fillId="0" borderId="18" xfId="2" applyFont="1" applyBorder="1" applyAlignment="1">
      <alignment horizontal="center" vertical="center"/>
    </xf>
    <xf numFmtId="0" fontId="26" fillId="0" borderId="18" xfId="2" applyFont="1" applyBorder="1" applyAlignment="1">
      <alignment horizontal="center" vertical="center" wrapText="1"/>
    </xf>
    <xf numFmtId="8" fontId="27" fillId="0" borderId="18" xfId="2" applyNumberFormat="1" applyFont="1" applyBorder="1" applyAlignment="1">
      <alignment horizontal="center" vertical="center"/>
    </xf>
    <xf numFmtId="166" fontId="21" fillId="0" borderId="18" xfId="2" applyNumberFormat="1" applyFont="1" applyBorder="1" applyAlignment="1">
      <alignment horizontal="center" vertical="center" wrapText="1"/>
    </xf>
    <xf numFmtId="14" fontId="21" fillId="0" borderId="18" xfId="2" applyNumberFormat="1" applyFont="1" applyBorder="1" applyAlignment="1">
      <alignment horizontal="center" vertical="center"/>
    </xf>
    <xf numFmtId="0" fontId="21" fillId="0" borderId="0" xfId="2" applyFont="1" applyAlignment="1">
      <alignment horizontal="center" vertical="center"/>
    </xf>
    <xf numFmtId="0" fontId="27" fillId="0" borderId="6" xfId="2" applyFont="1" applyBorder="1" applyAlignment="1">
      <alignment horizontal="center" vertical="center"/>
    </xf>
    <xf numFmtId="15" fontId="21" fillId="0" borderId="6" xfId="2" applyNumberFormat="1" applyFont="1" applyBorder="1" applyAlignment="1">
      <alignment horizontal="center" vertical="center"/>
    </xf>
    <xf numFmtId="0" fontId="28" fillId="0" borderId="6" xfId="2" applyFont="1" applyBorder="1" applyAlignment="1">
      <alignment horizontal="center" vertical="center"/>
    </xf>
    <xf numFmtId="166" fontId="21" fillId="0" borderId="6" xfId="2" applyNumberFormat="1" applyFont="1" applyBorder="1" applyAlignment="1">
      <alignment horizontal="center" vertical="center" wrapText="1"/>
    </xf>
    <xf numFmtId="14" fontId="21" fillId="0" borderId="6" xfId="2" applyNumberFormat="1" applyFont="1" applyBorder="1" applyAlignment="1">
      <alignment horizontal="center" vertical="center"/>
    </xf>
    <xf numFmtId="0" fontId="21" fillId="0" borderId="6" xfId="2" applyFont="1" applyBorder="1" applyAlignment="1">
      <alignment horizontal="center" vertical="center"/>
    </xf>
    <xf numFmtId="0" fontId="21" fillId="0" borderId="6" xfId="2" applyFont="1" applyBorder="1" applyAlignment="1">
      <alignment wrapText="1"/>
    </xf>
    <xf numFmtId="14" fontId="29" fillId="0" borderId="6" xfId="2" applyNumberFormat="1" applyFont="1" applyBorder="1" applyAlignment="1">
      <alignment horizontal="center" vertical="center"/>
    </xf>
    <xf numFmtId="0" fontId="29" fillId="0" borderId="6" xfId="2" applyFont="1" applyBorder="1" applyAlignment="1">
      <alignment horizontal="center" vertical="center"/>
    </xf>
    <xf numFmtId="0" fontId="29" fillId="0" borderId="6" xfId="2" applyFont="1" applyBorder="1" applyAlignment="1">
      <alignment horizontal="center" vertical="center" wrapText="1"/>
    </xf>
    <xf numFmtId="14" fontId="21" fillId="0" borderId="6" xfId="2" applyNumberFormat="1" applyFont="1" applyBorder="1" applyAlignment="1">
      <alignment horizontal="center" vertical="center" wrapText="1"/>
    </xf>
    <xf numFmtId="14" fontId="30" fillId="0" borderId="6" xfId="2" applyNumberFormat="1" applyFont="1" applyBorder="1" applyAlignment="1">
      <alignment horizontal="center" vertical="center"/>
    </xf>
    <xf numFmtId="0" fontId="30" fillId="0" borderId="6" xfId="2" applyFont="1" applyBorder="1" applyAlignment="1">
      <alignment horizontal="center" vertical="center" wrapText="1"/>
    </xf>
    <xf numFmtId="0" fontId="30" fillId="0" borderId="6" xfId="2" applyFont="1" applyBorder="1" applyAlignment="1">
      <alignment horizontal="center" vertical="center"/>
    </xf>
    <xf numFmtId="0" fontId="30" fillId="0" borderId="18" xfId="2" applyFont="1" applyBorder="1" applyAlignment="1">
      <alignment horizontal="center" vertical="center"/>
    </xf>
    <xf numFmtId="0" fontId="30" fillId="0" borderId="18" xfId="2" applyFont="1" applyBorder="1" applyAlignment="1">
      <alignment wrapText="1"/>
    </xf>
    <xf numFmtId="17" fontId="30" fillId="0" borderId="18" xfId="2" applyNumberFormat="1" applyFont="1" applyBorder="1" applyAlignment="1">
      <alignment horizontal="center" vertical="center"/>
    </xf>
    <xf numFmtId="0" fontId="27" fillId="0" borderId="18" xfId="2" applyFont="1" applyBorder="1" applyAlignment="1">
      <alignment horizontal="center" vertical="center"/>
    </xf>
    <xf numFmtId="0" fontId="29" fillId="0" borderId="18" xfId="2" applyFont="1" applyBorder="1" applyAlignment="1">
      <alignment horizontal="center" vertical="center"/>
    </xf>
    <xf numFmtId="0" fontId="29" fillId="0" borderId="0" xfId="2" applyFont="1" applyAlignment="1">
      <alignment horizontal="center" vertical="center"/>
    </xf>
    <xf numFmtId="14" fontId="31" fillId="0" borderId="0" xfId="2" applyNumberFormat="1" applyFont="1" applyAlignment="1">
      <alignment horizontal="center" vertical="center"/>
    </xf>
    <xf numFmtId="15" fontId="31" fillId="0" borderId="0" xfId="2" applyNumberFormat="1" applyFont="1" applyAlignment="1">
      <alignment horizontal="center" vertical="center"/>
    </xf>
    <xf numFmtId="0" fontId="32" fillId="0" borderId="0" xfId="2" applyFont="1" applyAlignment="1">
      <alignment horizontal="center" vertical="center"/>
    </xf>
    <xf numFmtId="0" fontId="12" fillId="0" borderId="0" xfId="2" applyFont="1" applyAlignment="1">
      <alignment horizontal="center" vertical="center"/>
    </xf>
    <xf numFmtId="165" fontId="10" fillId="0" borderId="18" xfId="2" applyNumberFormat="1" applyFont="1" applyBorder="1" applyAlignment="1">
      <alignment horizontal="center" vertical="center"/>
    </xf>
    <xf numFmtId="0" fontId="6" fillId="0" borderId="18" xfId="2" applyFont="1" applyBorder="1" applyAlignment="1">
      <alignment horizontal="center" vertical="center"/>
    </xf>
    <xf numFmtId="0" fontId="10" fillId="0" borderId="10" xfId="2" applyFont="1" applyBorder="1" applyAlignment="1">
      <alignment vertical="center"/>
    </xf>
    <xf numFmtId="0" fontId="10" fillId="0" borderId="10" xfId="2" applyFont="1" applyBorder="1" applyAlignment="1">
      <alignment horizontal="center" vertical="center" wrapText="1"/>
    </xf>
    <xf numFmtId="165" fontId="1" fillId="0" borderId="10" xfId="2" applyNumberFormat="1" applyFont="1" applyBorder="1" applyAlignment="1">
      <alignment horizontal="center" vertical="center"/>
    </xf>
    <xf numFmtId="166" fontId="1" fillId="0" borderId="10" xfId="2" applyNumberFormat="1" applyFont="1" applyBorder="1" applyAlignment="1">
      <alignment horizontal="center" vertical="center"/>
    </xf>
    <xf numFmtId="0" fontId="10" fillId="0" borderId="10" xfId="2" applyFont="1" applyBorder="1" applyAlignment="1">
      <alignment horizontal="center" vertical="center"/>
    </xf>
    <xf numFmtId="15" fontId="1" fillId="0" borderId="6" xfId="2" applyNumberFormat="1" applyFont="1" applyBorder="1" applyAlignment="1">
      <alignment horizontal="center" vertical="center"/>
    </xf>
    <xf numFmtId="14" fontId="21" fillId="0" borderId="27" xfId="2" applyNumberFormat="1" applyFont="1" applyBorder="1" applyAlignment="1">
      <alignment horizontal="center" vertical="center"/>
    </xf>
    <xf numFmtId="14" fontId="21" fillId="0" borderId="4" xfId="2" applyNumberFormat="1" applyFont="1" applyBorder="1" applyAlignment="1">
      <alignment horizontal="center" vertical="center"/>
    </xf>
    <xf numFmtId="14" fontId="21" fillId="0" borderId="14" xfId="2" applyNumberFormat="1" applyFont="1" applyBorder="1" applyAlignment="1">
      <alignment horizontal="center" vertical="center"/>
    </xf>
    <xf numFmtId="0" fontId="1" fillId="0" borderId="33" xfId="2" applyFont="1" applyBorder="1" applyAlignment="1">
      <alignment horizontal="center" vertical="center" wrapText="1"/>
    </xf>
    <xf numFmtId="0" fontId="21" fillId="0" borderId="4" xfId="2" applyFont="1" applyBorder="1" applyAlignment="1">
      <alignment horizontal="center" vertical="center" wrapText="1"/>
    </xf>
    <xf numFmtId="165" fontId="1" fillId="0" borderId="0" xfId="2" applyNumberFormat="1" applyFont="1" applyAlignment="1">
      <alignment horizontal="center" vertical="center"/>
    </xf>
  </cellXfs>
  <cellStyles count="4">
    <cellStyle name="Currency 2" xfId="3" xr:uid="{A00C5EBB-D20D-43D4-970F-AA5FF40095CF}"/>
    <cellStyle name="Hyperlink" xfId="1" builtinId="8"/>
    <cellStyle name="Normal" xfId="0" builtinId="0"/>
    <cellStyle name="Normal 2" xfId="2" xr:uid="{8526C0B4-8706-4A6C-B0F1-E172E336987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328ECC"/>
      <rgbColor rgb="00D3D3D3"/>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westyorksca.sharepoint.com/sites/CommercialTeam/Shared%20Documents/Contracts/Contracts%20Register/LATEST%20Master%20Contracts%20Register.xlsx" TargetMode="External"/><Relationship Id="rId1" Type="http://schemas.openxmlformats.org/officeDocument/2006/relationships/externalLinkPath" Target="https://westyorksca.sharepoint.com/sites/CommercialTeam/Shared%20Documents/Contracts/Contracts%20Register/LATEST%20Master%20Contracts%20Regi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ransport Contracts - School"/>
      <sheetName val="Key"/>
      <sheetName val="Live Contracts"/>
      <sheetName val="AEB"/>
      <sheetName val="Transport Contracts - Tendered"/>
      <sheetName val="Sub-Contracted Work"/>
      <sheetName val="Expired Contracts"/>
      <sheetName val="Dropdown Boxes"/>
    </sheetNames>
    <sheetDataSet>
      <sheetData sheetId="0"/>
      <sheetData sheetId="1"/>
      <sheetData sheetId="2"/>
      <sheetData sheetId="3"/>
      <sheetData sheetId="4"/>
      <sheetData sheetId="5"/>
      <sheetData sheetId="6"/>
      <sheetData sheetId="7"/>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8BDA862B-0920-4CC4-9A34-A05EA97A3E22}"/>
</namedSheetView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f:/r/sites/LegalandGovernanceServicesTeam/Shared%20Documents/General/Deeds/Electronic%20Deed%20Index%20w.e.f.%20%2020.2.2018%20DO%20NOT%20DESTROY/DP1091%20Digital%20Skills%20Framework%20Courses%20Agreememnts?csf=1&amp;web=1&amp;e=1naAcK" TargetMode="External"/><Relationship Id="rId3" Type="http://schemas.openxmlformats.org/officeDocument/2006/relationships/hyperlink" Target="../../../../../:f:/r/sites/LegalandGovernanceServicesTeam/Shared%20Documents/General/Deeds/Electronic%20Deed%20Index%20w.e.f.%20%2020.2.2018%20DO%20NOT%20DESTROY/DP1082%20%20CA57104%20Call%20Off%20Framework%20Agreement?csf=1&amp;web=1&amp;e=2KHpE2" TargetMode="External"/><Relationship Id="rId7" Type="http://schemas.openxmlformats.org/officeDocument/2006/relationships/hyperlink" Target="../../../../../:f:/r/sites/LegalandGovernanceServicesTeam/Shared%20Documents/General/Deeds/Electronic%20Deed%20Index%20w.e.f.%20%2020.2.2018%20DO%20NOT%20DESTROY/DP%20723%20Consultancy%20Services%20Agreement%20Health%20Assured?csf=1&amp;web=1&amp;e=ORSS6H" TargetMode="External"/><Relationship Id="rId2" Type="http://schemas.openxmlformats.org/officeDocument/2006/relationships/hyperlink" Target="../../../../../:f:/r/sites/LegalandGovernanceServicesTeam/Shared%20Documents/General/Deeds/Electronic%20Deed%20Index%20w.e.f.%20%2020.2.2018%20DO%20NOT%20DESTROY/DP%20508%20%20The%20National%20Literacy%20Trust?csf=1&amp;web=1&amp;e=64x13M" TargetMode="External"/><Relationship Id="rId1" Type="http://schemas.openxmlformats.org/officeDocument/2006/relationships/hyperlink" Target="../../../../LegalandGovernanceServicesTeam/Shared%20Documents/Forms/AllItems.aspx?id=%2Fsites%2FLegalandGovernanceServicesTeam%2FShared%20Documents%2FGeneral%2FDeeds%2FElectronic%20Deed%20Index%20w%2Ee%2Ef%2E%20%2020%2E2%2E2018%20DO%20NOT%20DESTROY%2FDP%20547%20Educational%20Teaching%20Resources%20Tende%2FCA1483%20Marketing%20%26%20Skills%20Framework%20Agreement-Engaging%20Education%2EPDF&amp;parent=%2Fsites%2FLegalandGovernanceServicesTeam%2FShared%20Documents%2FGeneral%2FDeeds%2FElectronic%20Deed%20Index%20w%2Ee%2Ef%2E%20%2020%2E2%2E2018%20DO%20NOT%20DESTROY%2FDP%20547%20Educational%20Teaching%20Resources%20Tende" TargetMode="External"/><Relationship Id="rId6" Type="http://schemas.openxmlformats.org/officeDocument/2006/relationships/hyperlink" Target="../../../../../:f:/r/sites/LegalandGovernanceServicesTeam/Shared%20Documents/General/Deeds/Electronic%20Deed%20Index%20w.e.f.%20%2020.2.2018%20DO%20NOT%20DESTROY/DP%20533%20ECG%20Building%20Maintenance%20Limited%20TAs%20ECG%20Facilities%20Services?csf=1&amp;web=1&amp;e=NX5mZ1" TargetMode="External"/><Relationship Id="rId11" Type="http://schemas.microsoft.com/office/2019/04/relationships/namedSheetView" Target="../namedSheetViews/namedSheetView1.xml"/><Relationship Id="rId5" Type="http://schemas.openxmlformats.org/officeDocument/2006/relationships/hyperlink" Target="../../../../../:f:/r/sites/LegalandGovernanceServicesTeam/Shared%20Documents/General/Deeds/Electronic%20Deed%20Index%20w.e.f.%20%2020.2.2018%20DO%20NOT%20DESTROY/DP1084%20CA1421-Adult%20Skills%20Training%20Framework%20Programme?csf=1&amp;web=1&amp;e=p0BMsf" TargetMode="External"/><Relationship Id="rId10" Type="http://schemas.openxmlformats.org/officeDocument/2006/relationships/printerSettings" Target="../printerSettings/printerSettings1.bin"/><Relationship Id="rId4" Type="http://schemas.openxmlformats.org/officeDocument/2006/relationships/hyperlink" Target="../../../../../:f:/r/sites/LegalandGovernanceServicesTeam/Shared%20Documents/General/Deeds/Electronic%20Deed%20Index%20w.e.f.%20%2020.2.2018%20DO%20NOT%20DESTROY/DP%20811%20%20CA49132%20%20Basemap%20Ltd?csf=1&amp;web=1&amp;e=1oL3cH" TargetMode="External"/><Relationship Id="rId9" Type="http://schemas.openxmlformats.org/officeDocument/2006/relationships/hyperlink" Target="../../../../../:f:/r/sites/LegalandGovernanceServicesTeam/Shared%20Documents/General/Deeds/Electronic%20Deed%20Index%20w.e.f.%20%2020.2.2018%20DO%20NOT%20DESTROY/DP1096%20CA1246%20Consultancy%20Services%20Agreement%20Consultancy%20Services%20Agreement%20%20Local%20Footfall%20Tracker?csf=1&amp;web=1&amp;e=2CjYw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F3FA1-618B-45C3-B67A-21C3DF702022}">
  <dimension ref="A1:GA201"/>
  <sheetViews>
    <sheetView tabSelected="1" zoomScale="70" zoomScaleNormal="70" workbookViewId="0">
      <pane ySplit="1" topLeftCell="A2" activePane="bottomLeft" state="frozen"/>
      <selection pane="bottomLeft" activeCell="B213" sqref="B213"/>
    </sheetView>
  </sheetViews>
  <sheetFormatPr defaultColWidth="9.44140625" defaultRowHeight="15"/>
  <cols>
    <col min="1" max="1" width="26.5546875" style="17" customWidth="1"/>
    <col min="2" max="2" width="60.33203125" style="17" bestFit="1" customWidth="1"/>
    <col min="3" max="3" width="56.44140625" style="17" customWidth="1"/>
    <col min="4" max="4" width="24.33203125" style="335" customWidth="1"/>
    <col min="5" max="5" width="20.5546875" style="335" customWidth="1"/>
    <col min="6" max="6" width="22.44140625" style="17" customWidth="1"/>
    <col min="7" max="7" width="22.5546875" style="17" customWidth="1"/>
    <col min="8" max="8" width="29.5546875" style="17" customWidth="1"/>
    <col min="9" max="9" width="26.5546875" style="17" customWidth="1"/>
    <col min="10" max="10" width="64.44140625" style="17" customWidth="1"/>
    <col min="11" max="11" width="31.5546875" style="17" bestFit="1" customWidth="1"/>
    <col min="12" max="12" width="42.44140625" style="17" customWidth="1"/>
    <col min="13" max="13" width="31.44140625" style="17" customWidth="1"/>
    <col min="14" max="14" width="32.5546875" style="17" customWidth="1"/>
    <col min="15" max="15" width="39.44140625" style="17" customWidth="1"/>
    <col min="16" max="16" width="37.6640625" style="17" customWidth="1"/>
    <col min="17" max="17" width="26.44140625" style="286" customWidth="1"/>
    <col min="18" max="18" width="36" style="286" customWidth="1"/>
    <col min="19" max="19" width="35.44140625" style="286" customWidth="1"/>
    <col min="20" max="20" width="29.5546875" style="17" customWidth="1"/>
    <col min="21" max="21" width="38" style="17" customWidth="1"/>
    <col min="22" max="22" width="23.44140625" style="17" customWidth="1"/>
    <col min="23" max="23" width="27.44140625" style="321" customWidth="1"/>
    <col min="24" max="24" width="31.5546875" style="17" customWidth="1"/>
    <col min="25" max="25" width="29.5546875" style="17" customWidth="1"/>
    <col min="26" max="26" width="14.5546875" style="17" customWidth="1"/>
    <col min="27" max="28" width="19.44140625" style="17" customWidth="1"/>
    <col min="29" max="29" width="18.5546875" style="17" bestFit="1" customWidth="1"/>
    <col min="30" max="30" width="15" style="17" bestFit="1" customWidth="1"/>
    <col min="31" max="32" width="9.44140625" style="17"/>
    <col min="33" max="34" width="15" style="17" bestFit="1" customWidth="1"/>
    <col min="35" max="35" width="14" style="17" bestFit="1" customWidth="1"/>
    <col min="36" max="36" width="14.44140625" style="17" bestFit="1" customWidth="1"/>
    <col min="37" max="37" width="15.5546875" style="17" bestFit="1" customWidth="1"/>
    <col min="38" max="38" width="9.44140625" style="17"/>
    <col min="39" max="40" width="12.5546875" style="17" bestFit="1" customWidth="1"/>
    <col min="41" max="16384" width="9.44140625" style="17"/>
  </cols>
  <sheetData>
    <row r="1" spans="1:183" ht="62.25" customHeight="1">
      <c r="A1" s="11" t="s">
        <v>108</v>
      </c>
      <c r="B1" s="11" t="s">
        <v>109</v>
      </c>
      <c r="C1" s="11" t="s">
        <v>110</v>
      </c>
      <c r="D1" s="12" t="s">
        <v>111</v>
      </c>
      <c r="E1" s="12" t="s">
        <v>112</v>
      </c>
      <c r="F1" s="11" t="s">
        <v>113</v>
      </c>
      <c r="G1" s="13" t="s">
        <v>114</v>
      </c>
      <c r="H1" s="13" t="s">
        <v>115</v>
      </c>
      <c r="I1" s="14" t="s">
        <v>116</v>
      </c>
      <c r="J1" s="15" t="s">
        <v>117</v>
      </c>
      <c r="K1" s="11" t="s">
        <v>118</v>
      </c>
      <c r="L1" s="11" t="s">
        <v>119</v>
      </c>
      <c r="M1" s="11" t="s">
        <v>120</v>
      </c>
      <c r="N1" s="11" t="s">
        <v>121</v>
      </c>
      <c r="O1" s="11" t="s">
        <v>122</v>
      </c>
      <c r="P1" s="11" t="s">
        <v>123</v>
      </c>
      <c r="Q1" s="16" t="s">
        <v>124</v>
      </c>
      <c r="R1" s="16" t="s">
        <v>125</v>
      </c>
      <c r="S1" s="16" t="s">
        <v>126</v>
      </c>
      <c r="T1" s="11" t="s">
        <v>127</v>
      </c>
      <c r="U1" s="11" t="s">
        <v>128</v>
      </c>
      <c r="V1" s="14" t="s">
        <v>129</v>
      </c>
      <c r="W1" s="14" t="s">
        <v>130</v>
      </c>
      <c r="X1" s="14" t="s">
        <v>131</v>
      </c>
      <c r="Y1" s="14" t="s">
        <v>132</v>
      </c>
      <c r="Z1" s="14" t="s">
        <v>133</v>
      </c>
      <c r="AA1" s="14" t="s">
        <v>134</v>
      </c>
      <c r="AB1" s="14" t="s">
        <v>135</v>
      </c>
      <c r="AC1" s="14" t="s">
        <v>136</v>
      </c>
    </row>
    <row r="2" spans="1:183">
      <c r="A2" s="18" t="s">
        <v>137</v>
      </c>
      <c r="B2" s="18" t="s">
        <v>138</v>
      </c>
      <c r="C2" s="18" t="s">
        <v>139</v>
      </c>
      <c r="D2" s="19">
        <v>43987</v>
      </c>
      <c r="E2" s="19">
        <v>46178</v>
      </c>
      <c r="F2" s="18" t="s">
        <v>140</v>
      </c>
      <c r="G2" s="20">
        <v>46178</v>
      </c>
      <c r="H2" s="21" t="s">
        <v>140</v>
      </c>
      <c r="I2" s="21" t="s">
        <v>141</v>
      </c>
      <c r="J2" s="18" t="s">
        <v>142</v>
      </c>
      <c r="K2" s="21" t="s">
        <v>143</v>
      </c>
      <c r="L2" s="22" t="s">
        <v>144</v>
      </c>
      <c r="M2" s="18" t="s">
        <v>145</v>
      </c>
      <c r="N2" s="18" t="s">
        <v>146</v>
      </c>
      <c r="O2" s="21" t="s">
        <v>147</v>
      </c>
      <c r="P2" s="21" t="s">
        <v>148</v>
      </c>
      <c r="Q2" s="23" t="s">
        <v>149</v>
      </c>
      <c r="R2" s="23" t="s">
        <v>149</v>
      </c>
      <c r="S2" s="24">
        <v>0</v>
      </c>
      <c r="T2" s="21" t="s">
        <v>150</v>
      </c>
      <c r="U2" s="21" t="s">
        <v>151</v>
      </c>
      <c r="V2" s="21" t="s">
        <v>140</v>
      </c>
      <c r="W2" s="21" t="s">
        <v>141</v>
      </c>
      <c r="X2" s="20">
        <f t="shared" ref="X2:Y5" si="0">DATE(YEAR(D2) + 3, MONTH(D2), DAY(D2))</f>
        <v>45082</v>
      </c>
      <c r="Y2" s="20">
        <f t="shared" si="0"/>
        <v>47274</v>
      </c>
      <c r="Z2" s="21" t="s">
        <v>141</v>
      </c>
      <c r="AA2" s="21" t="s">
        <v>152</v>
      </c>
      <c r="AB2" s="21" t="s">
        <v>141</v>
      </c>
      <c r="AC2" s="21" t="s">
        <v>153</v>
      </c>
    </row>
    <row r="3" spans="1:183" ht="60">
      <c r="A3" s="25" t="s">
        <v>154</v>
      </c>
      <c r="B3" s="25" t="s">
        <v>155</v>
      </c>
      <c r="C3" s="25" t="s">
        <v>156</v>
      </c>
      <c r="D3" s="26">
        <v>44204</v>
      </c>
      <c r="E3" s="26">
        <v>47490</v>
      </c>
      <c r="F3" s="25" t="s">
        <v>157</v>
      </c>
      <c r="G3" s="27">
        <v>47490</v>
      </c>
      <c r="H3" s="28" t="s">
        <v>140</v>
      </c>
      <c r="I3" s="29">
        <v>44750</v>
      </c>
      <c r="J3" s="30" t="s">
        <v>158</v>
      </c>
      <c r="K3" s="25"/>
      <c r="L3" s="25"/>
      <c r="M3" s="25" t="s">
        <v>159</v>
      </c>
      <c r="N3" s="25" t="s">
        <v>160</v>
      </c>
      <c r="O3" s="31" t="s">
        <v>161</v>
      </c>
      <c r="P3" s="32" t="s">
        <v>162</v>
      </c>
      <c r="Q3" s="33">
        <v>10500000</v>
      </c>
      <c r="R3" s="34" t="s">
        <v>141</v>
      </c>
      <c r="S3" s="34">
        <v>0</v>
      </c>
      <c r="T3" s="25" t="s">
        <v>150</v>
      </c>
      <c r="U3" s="25" t="s">
        <v>163</v>
      </c>
      <c r="V3" s="32" t="s">
        <v>140</v>
      </c>
      <c r="W3" s="35" t="s">
        <v>164</v>
      </c>
      <c r="X3" s="29">
        <f t="shared" si="0"/>
        <v>45299</v>
      </c>
      <c r="Y3" s="36">
        <f t="shared" si="0"/>
        <v>48586</v>
      </c>
      <c r="Z3" s="31" t="s">
        <v>141</v>
      </c>
      <c r="AA3" s="31" t="s">
        <v>165</v>
      </c>
      <c r="AB3" s="31" t="s">
        <v>165</v>
      </c>
      <c r="AC3" s="29" t="s">
        <v>166</v>
      </c>
    </row>
    <row r="4" spans="1:183" ht="45">
      <c r="A4" s="18" t="s">
        <v>167</v>
      </c>
      <c r="B4" s="18" t="s">
        <v>168</v>
      </c>
      <c r="C4" s="18" t="s">
        <v>169</v>
      </c>
      <c r="D4" s="37">
        <v>43815</v>
      </c>
      <c r="E4" s="19">
        <v>46372</v>
      </c>
      <c r="F4" s="18" t="s">
        <v>152</v>
      </c>
      <c r="G4" s="19">
        <v>46372</v>
      </c>
      <c r="H4" s="18" t="s">
        <v>140</v>
      </c>
      <c r="I4" s="20">
        <f>D4+730</f>
        <v>44545</v>
      </c>
      <c r="J4" s="18" t="s">
        <v>170</v>
      </c>
      <c r="K4" s="21" t="s">
        <v>152</v>
      </c>
      <c r="L4" s="22" t="s">
        <v>171</v>
      </c>
      <c r="M4" s="18" t="s">
        <v>172</v>
      </c>
      <c r="N4" s="18" t="s">
        <v>173</v>
      </c>
      <c r="O4" s="18" t="s">
        <v>174</v>
      </c>
      <c r="P4" s="18" t="s">
        <v>175</v>
      </c>
      <c r="Q4" s="23">
        <v>688655</v>
      </c>
      <c r="R4" s="23" t="s">
        <v>176</v>
      </c>
      <c r="S4" s="38">
        <v>0</v>
      </c>
      <c r="T4" s="18" t="s">
        <v>150</v>
      </c>
      <c r="U4" s="18" t="s">
        <v>163</v>
      </c>
      <c r="V4" s="18" t="s">
        <v>140</v>
      </c>
      <c r="W4" s="21" t="s">
        <v>141</v>
      </c>
      <c r="X4" s="20">
        <f t="shared" si="0"/>
        <v>44911</v>
      </c>
      <c r="Y4" s="20">
        <f t="shared" si="0"/>
        <v>47468</v>
      </c>
      <c r="Z4" s="21" t="s">
        <v>141</v>
      </c>
      <c r="AA4" s="21" t="s">
        <v>165</v>
      </c>
      <c r="AB4" s="21" t="s">
        <v>165</v>
      </c>
      <c r="AC4" s="20" t="s">
        <v>177</v>
      </c>
    </row>
    <row r="5" spans="1:183" ht="30">
      <c r="A5" s="39" t="s">
        <v>178</v>
      </c>
      <c r="B5" s="40" t="s">
        <v>179</v>
      </c>
      <c r="C5" s="41" t="s">
        <v>180</v>
      </c>
      <c r="D5" s="42">
        <v>44652</v>
      </c>
      <c r="E5" s="42">
        <v>45016</v>
      </c>
      <c r="F5" s="39" t="s">
        <v>152</v>
      </c>
      <c r="G5" s="43" t="s">
        <v>181</v>
      </c>
      <c r="H5" s="43" t="s">
        <v>157</v>
      </c>
      <c r="I5" s="44" t="s">
        <v>141</v>
      </c>
      <c r="J5" s="45" t="s">
        <v>182</v>
      </c>
      <c r="K5" s="39" t="s">
        <v>143</v>
      </c>
      <c r="L5" s="46">
        <v>5214716</v>
      </c>
      <c r="M5" s="39" t="s">
        <v>145</v>
      </c>
      <c r="N5" s="47" t="s">
        <v>183</v>
      </c>
      <c r="O5" s="44" t="s">
        <v>184</v>
      </c>
      <c r="P5" s="39" t="s">
        <v>185</v>
      </c>
      <c r="Q5" s="48" t="s">
        <v>186</v>
      </c>
      <c r="R5" s="48" t="s">
        <v>186</v>
      </c>
      <c r="S5" s="48">
        <v>0</v>
      </c>
      <c r="T5" s="39" t="s">
        <v>187</v>
      </c>
      <c r="U5" s="39" t="s">
        <v>163</v>
      </c>
      <c r="V5" s="39" t="s">
        <v>140</v>
      </c>
      <c r="W5" s="49"/>
      <c r="X5" s="50">
        <f t="shared" si="0"/>
        <v>45748</v>
      </c>
      <c r="Y5" s="51">
        <f t="shared" si="0"/>
        <v>46112</v>
      </c>
      <c r="Z5" s="44" t="s">
        <v>141</v>
      </c>
      <c r="AA5" s="44" t="s">
        <v>152</v>
      </c>
      <c r="AB5" s="44" t="s">
        <v>141</v>
      </c>
      <c r="AC5" s="44"/>
    </row>
    <row r="6" spans="1:183" ht="60">
      <c r="A6" s="52" t="s">
        <v>188</v>
      </c>
      <c r="B6" s="52" t="s">
        <v>189</v>
      </c>
      <c r="C6" s="52" t="s">
        <v>190</v>
      </c>
      <c r="D6" s="53">
        <v>44368</v>
      </c>
      <c r="E6" s="53">
        <v>45016</v>
      </c>
      <c r="F6" s="54" t="s">
        <v>152</v>
      </c>
      <c r="G6" s="55">
        <v>45016</v>
      </c>
      <c r="H6" s="56" t="s">
        <v>140</v>
      </c>
      <c r="I6" s="21" t="s">
        <v>141</v>
      </c>
      <c r="J6" s="57" t="s">
        <v>191</v>
      </c>
      <c r="K6" s="54" t="s">
        <v>143</v>
      </c>
      <c r="L6" s="58" t="s">
        <v>192</v>
      </c>
      <c r="M6" s="52" t="s">
        <v>145</v>
      </c>
      <c r="N6" s="52" t="s">
        <v>193</v>
      </c>
      <c r="O6" s="54" t="s">
        <v>194</v>
      </c>
      <c r="P6" s="52" t="s">
        <v>162</v>
      </c>
      <c r="Q6" s="52" t="s">
        <v>195</v>
      </c>
      <c r="R6" s="52" t="s">
        <v>195</v>
      </c>
      <c r="S6" s="59">
        <v>0</v>
      </c>
      <c r="T6" s="54" t="s">
        <v>196</v>
      </c>
      <c r="U6" s="54" t="s">
        <v>197</v>
      </c>
      <c r="V6" s="54" t="s">
        <v>140</v>
      </c>
      <c r="W6" s="60"/>
      <c r="X6" s="20">
        <f>DATE(YEAR(D6) + 3, MONTH(D6), DAY(D6))</f>
        <v>45464</v>
      </c>
      <c r="Y6" s="61">
        <f>DATE(YEAR(E6) + 6, MONTH(E6), DAY(E6))</f>
        <v>47208</v>
      </c>
      <c r="Z6" s="21" t="s">
        <v>141</v>
      </c>
      <c r="AA6" s="21" t="s">
        <v>152</v>
      </c>
      <c r="AB6" s="21" t="s">
        <v>141</v>
      </c>
      <c r="AC6" s="21"/>
    </row>
    <row r="7" spans="1:183" ht="60">
      <c r="A7" s="52" t="s">
        <v>198</v>
      </c>
      <c r="B7" s="52" t="s">
        <v>199</v>
      </c>
      <c r="C7" s="52" t="s">
        <v>200</v>
      </c>
      <c r="D7" s="53">
        <v>44368</v>
      </c>
      <c r="E7" s="53">
        <v>45016</v>
      </c>
      <c r="F7" s="54" t="s">
        <v>152</v>
      </c>
      <c r="G7" s="55">
        <v>45016</v>
      </c>
      <c r="H7" s="56" t="s">
        <v>140</v>
      </c>
      <c r="I7" s="21" t="s">
        <v>141</v>
      </c>
      <c r="J7" s="57" t="s">
        <v>201</v>
      </c>
      <c r="K7" s="54" t="s">
        <v>143</v>
      </c>
      <c r="L7" s="58" t="s">
        <v>202</v>
      </c>
      <c r="M7" s="52" t="s">
        <v>145</v>
      </c>
      <c r="N7" s="52" t="s">
        <v>193</v>
      </c>
      <c r="O7" s="54" t="s">
        <v>194</v>
      </c>
      <c r="P7" s="52" t="s">
        <v>162</v>
      </c>
      <c r="Q7" s="52" t="s">
        <v>195</v>
      </c>
      <c r="R7" s="52" t="s">
        <v>195</v>
      </c>
      <c r="S7" s="59">
        <v>0</v>
      </c>
      <c r="T7" s="54" t="s">
        <v>196</v>
      </c>
      <c r="U7" s="54" t="s">
        <v>197</v>
      </c>
      <c r="V7" s="54" t="s">
        <v>140</v>
      </c>
      <c r="W7" s="60"/>
      <c r="X7" s="20">
        <f>DATE(YEAR(D7) + 3, MONTH(D7), DAY(D7))</f>
        <v>45464</v>
      </c>
      <c r="Y7" s="61">
        <f>DATE(YEAR(E7) + 6, MONTH(E7), DAY(E7))</f>
        <v>47208</v>
      </c>
      <c r="Z7" s="21" t="s">
        <v>141</v>
      </c>
      <c r="AA7" s="21" t="s">
        <v>152</v>
      </c>
      <c r="AB7" s="21" t="s">
        <v>141</v>
      </c>
      <c r="AC7" s="21"/>
    </row>
    <row r="8" spans="1:183" ht="75">
      <c r="A8" s="52" t="s">
        <v>203</v>
      </c>
      <c r="B8" s="52" t="s">
        <v>204</v>
      </c>
      <c r="C8" s="52" t="s">
        <v>205</v>
      </c>
      <c r="D8" s="53">
        <v>44368</v>
      </c>
      <c r="E8" s="53">
        <v>45016</v>
      </c>
      <c r="F8" s="54" t="s">
        <v>152</v>
      </c>
      <c r="G8" s="53">
        <v>45016</v>
      </c>
      <c r="H8" s="56" t="s">
        <v>140</v>
      </c>
      <c r="I8" s="21" t="s">
        <v>141</v>
      </c>
      <c r="J8" s="57" t="s">
        <v>206</v>
      </c>
      <c r="K8" s="54" t="s">
        <v>143</v>
      </c>
      <c r="L8" s="54" t="s">
        <v>207</v>
      </c>
      <c r="M8" s="52" t="s">
        <v>145</v>
      </c>
      <c r="N8" s="52" t="s">
        <v>193</v>
      </c>
      <c r="O8" s="44" t="s">
        <v>194</v>
      </c>
      <c r="P8" s="52" t="s">
        <v>162</v>
      </c>
      <c r="Q8" s="18" t="s">
        <v>195</v>
      </c>
      <c r="R8" s="18" t="s">
        <v>195</v>
      </c>
      <c r="S8" s="59">
        <v>0</v>
      </c>
      <c r="T8" s="54" t="s">
        <v>196</v>
      </c>
      <c r="U8" s="54" t="s">
        <v>197</v>
      </c>
      <c r="V8" s="54" t="s">
        <v>140</v>
      </c>
      <c r="W8" s="60"/>
      <c r="X8" s="20">
        <f>DATE(YEAR(D8) + 3, MONTH(D8), DAY(D8))</f>
        <v>45464</v>
      </c>
      <c r="Y8" s="61">
        <f>DATE(YEAR(E8) + 6, MONTH(E8), DAY(E8))</f>
        <v>47208</v>
      </c>
      <c r="Z8" s="21" t="s">
        <v>141</v>
      </c>
      <c r="AA8" s="21" t="s">
        <v>152</v>
      </c>
      <c r="AB8" s="21" t="s">
        <v>141</v>
      </c>
      <c r="AC8" s="21"/>
    </row>
    <row r="9" spans="1:183" ht="84" customHeight="1">
      <c r="A9" s="52" t="s">
        <v>208</v>
      </c>
      <c r="B9" s="52" t="s">
        <v>209</v>
      </c>
      <c r="C9" s="52" t="s">
        <v>210</v>
      </c>
      <c r="D9" s="53">
        <v>44368</v>
      </c>
      <c r="E9" s="19">
        <v>45016</v>
      </c>
      <c r="F9" s="54" t="s">
        <v>152</v>
      </c>
      <c r="G9" s="53">
        <v>45016</v>
      </c>
      <c r="H9" s="56" t="s">
        <v>140</v>
      </c>
      <c r="I9" s="21" t="s">
        <v>141</v>
      </c>
      <c r="J9" s="57" t="s">
        <v>211</v>
      </c>
      <c r="K9" s="54" t="s">
        <v>143</v>
      </c>
      <c r="L9" s="54">
        <v>4421973</v>
      </c>
      <c r="M9" s="52" t="s">
        <v>145</v>
      </c>
      <c r="N9" s="52" t="s">
        <v>193</v>
      </c>
      <c r="O9" s="54" t="s">
        <v>194</v>
      </c>
      <c r="P9" s="52" t="s">
        <v>162</v>
      </c>
      <c r="Q9" s="18" t="s">
        <v>195</v>
      </c>
      <c r="R9" s="18" t="s">
        <v>195</v>
      </c>
      <c r="S9" s="59">
        <v>0</v>
      </c>
      <c r="T9" s="54" t="s">
        <v>196</v>
      </c>
      <c r="U9" s="54" t="s">
        <v>197</v>
      </c>
      <c r="V9" s="54" t="s">
        <v>140</v>
      </c>
      <c r="W9" s="60"/>
      <c r="X9" s="20">
        <f>DATE(YEAR(D9) + 3, MONTH(D9), DAY(D9))</f>
        <v>45464</v>
      </c>
      <c r="Y9" s="61">
        <f>DATE(YEAR(E9) + 6, MONTH(E9), DAY(E9))</f>
        <v>47208</v>
      </c>
      <c r="Z9" s="21" t="s">
        <v>141</v>
      </c>
      <c r="AA9" s="21" t="s">
        <v>152</v>
      </c>
      <c r="AB9" s="21" t="s">
        <v>141</v>
      </c>
      <c r="AC9" s="21"/>
    </row>
    <row r="10" spans="1:183" ht="45">
      <c r="A10" s="52" t="s">
        <v>212</v>
      </c>
      <c r="B10" s="52" t="s">
        <v>213</v>
      </c>
      <c r="C10" s="52" t="s">
        <v>214</v>
      </c>
      <c r="D10" s="62">
        <v>44470</v>
      </c>
      <c r="E10" s="62">
        <v>45200</v>
      </c>
      <c r="F10" s="52" t="s">
        <v>157</v>
      </c>
      <c r="G10" s="53">
        <v>45931</v>
      </c>
      <c r="H10" s="56" t="s">
        <v>157</v>
      </c>
      <c r="I10" s="20">
        <v>44743</v>
      </c>
      <c r="J10" s="63" t="s">
        <v>215</v>
      </c>
      <c r="K10" s="52"/>
      <c r="L10" s="64" t="s">
        <v>216</v>
      </c>
      <c r="M10" s="52" t="s">
        <v>159</v>
      </c>
      <c r="N10" s="52" t="s">
        <v>217</v>
      </c>
      <c r="O10" s="65" t="s">
        <v>161</v>
      </c>
      <c r="P10" s="54" t="s">
        <v>162</v>
      </c>
      <c r="Q10" s="66">
        <v>7500000</v>
      </c>
      <c r="R10" s="66">
        <v>30000000</v>
      </c>
      <c r="S10" s="67">
        <v>0</v>
      </c>
      <c r="T10" s="52" t="s">
        <v>150</v>
      </c>
      <c r="U10" s="68" t="s">
        <v>218</v>
      </c>
      <c r="V10" s="54" t="s">
        <v>157</v>
      </c>
      <c r="W10" s="21" t="s">
        <v>219</v>
      </c>
      <c r="X10" s="20">
        <v>45200</v>
      </c>
      <c r="Y10" s="61">
        <v>47027</v>
      </c>
      <c r="Z10" s="21" t="s">
        <v>141</v>
      </c>
      <c r="AA10" s="21" t="s">
        <v>165</v>
      </c>
      <c r="AB10" s="21" t="s">
        <v>165</v>
      </c>
      <c r="AC10" s="21" t="s">
        <v>166</v>
      </c>
    </row>
    <row r="11" spans="1:183" ht="45">
      <c r="A11" s="18" t="s">
        <v>220</v>
      </c>
      <c r="B11" s="18" t="s">
        <v>221</v>
      </c>
      <c r="C11" s="18" t="s">
        <v>222</v>
      </c>
      <c r="D11" s="19">
        <v>44837</v>
      </c>
      <c r="E11" s="19">
        <v>46297</v>
      </c>
      <c r="F11" s="18" t="s">
        <v>152</v>
      </c>
      <c r="G11" s="19">
        <v>46297</v>
      </c>
      <c r="H11" s="18" t="s">
        <v>157</v>
      </c>
      <c r="I11" s="19">
        <v>44986</v>
      </c>
      <c r="J11" s="18" t="s">
        <v>223</v>
      </c>
      <c r="K11" s="18" t="s">
        <v>143</v>
      </c>
      <c r="L11" s="18" t="s">
        <v>224</v>
      </c>
      <c r="M11" s="18" t="s">
        <v>159</v>
      </c>
      <c r="N11" s="18" t="s">
        <v>217</v>
      </c>
      <c r="O11" s="18" t="s">
        <v>161</v>
      </c>
      <c r="P11" s="18" t="s">
        <v>162</v>
      </c>
      <c r="Q11" s="66">
        <v>7500000</v>
      </c>
      <c r="R11" s="66">
        <v>30000000</v>
      </c>
      <c r="S11" s="69">
        <v>0</v>
      </c>
      <c r="T11" s="18" t="s">
        <v>150</v>
      </c>
      <c r="U11" s="70" t="s">
        <v>225</v>
      </c>
      <c r="V11" s="18" t="s">
        <v>157</v>
      </c>
      <c r="W11" s="18" t="s">
        <v>141</v>
      </c>
      <c r="X11" s="20">
        <f t="shared" ref="X11:Y18" si="1">DATE(YEAR(D11) + 3, MONTH(D11), DAY(D11))</f>
        <v>45933</v>
      </c>
      <c r="Y11" s="20">
        <f t="shared" si="1"/>
        <v>47393</v>
      </c>
      <c r="Z11" s="18"/>
      <c r="AA11" s="18"/>
      <c r="AB11" s="18"/>
      <c r="AC11" s="18" t="s">
        <v>166</v>
      </c>
      <c r="AD11" s="71"/>
      <c r="AE11" s="72"/>
      <c r="AF11" s="72"/>
      <c r="AG11" s="71"/>
      <c r="AH11" s="71"/>
      <c r="AI11" s="71"/>
      <c r="AJ11" s="71"/>
      <c r="AK11" s="71"/>
      <c r="AL11" s="73"/>
      <c r="AM11" s="74"/>
      <c r="AN11" s="74"/>
      <c r="AO11" s="75"/>
      <c r="AP11" s="76"/>
      <c r="AQ11" s="76"/>
      <c r="AR11" s="77"/>
      <c r="AS11" s="73"/>
      <c r="AT11" s="73"/>
      <c r="AU11" s="73"/>
    </row>
    <row r="12" spans="1:183" ht="90">
      <c r="A12" s="18" t="s">
        <v>226</v>
      </c>
      <c r="B12" s="18" t="s">
        <v>227</v>
      </c>
      <c r="C12" s="18" t="s">
        <v>228</v>
      </c>
      <c r="D12" s="19">
        <v>44593</v>
      </c>
      <c r="E12" s="19">
        <v>45317</v>
      </c>
      <c r="F12" s="18" t="s">
        <v>152</v>
      </c>
      <c r="G12" s="19">
        <v>46048</v>
      </c>
      <c r="H12" s="18" t="s">
        <v>140</v>
      </c>
      <c r="I12" s="19">
        <v>45064</v>
      </c>
      <c r="J12" s="18" t="s">
        <v>229</v>
      </c>
      <c r="K12" s="18" t="s">
        <v>152</v>
      </c>
      <c r="L12" s="18" t="s">
        <v>230</v>
      </c>
      <c r="M12" s="18" t="s">
        <v>159</v>
      </c>
      <c r="N12" s="18" t="s">
        <v>231</v>
      </c>
      <c r="O12" s="18" t="s">
        <v>232</v>
      </c>
      <c r="P12" s="18" t="s">
        <v>233</v>
      </c>
      <c r="Q12" s="66">
        <v>5000000</v>
      </c>
      <c r="R12" s="66">
        <v>20000000</v>
      </c>
      <c r="S12" s="69">
        <v>0</v>
      </c>
      <c r="T12" s="18" t="s">
        <v>150</v>
      </c>
      <c r="U12" s="18" t="s">
        <v>234</v>
      </c>
      <c r="V12" s="18" t="s">
        <v>140</v>
      </c>
      <c r="W12" s="18" t="s">
        <v>141</v>
      </c>
      <c r="X12" s="20">
        <f t="shared" si="1"/>
        <v>45689</v>
      </c>
      <c r="Y12" s="20">
        <f t="shared" si="1"/>
        <v>46413</v>
      </c>
      <c r="Z12" s="18" t="s">
        <v>141</v>
      </c>
      <c r="AA12" s="18" t="s">
        <v>165</v>
      </c>
      <c r="AB12" s="18" t="s">
        <v>165</v>
      </c>
      <c r="AC12" s="18" t="s">
        <v>235</v>
      </c>
    </row>
    <row r="13" spans="1:183" ht="90">
      <c r="A13" s="78" t="s">
        <v>226</v>
      </c>
      <c r="B13" s="40" t="s">
        <v>236</v>
      </c>
      <c r="C13" s="40" t="s">
        <v>228</v>
      </c>
      <c r="D13" s="79">
        <v>44593</v>
      </c>
      <c r="E13" s="79">
        <v>45317</v>
      </c>
      <c r="F13" s="80" t="s">
        <v>152</v>
      </c>
      <c r="G13" s="79">
        <v>46048</v>
      </c>
      <c r="H13" s="81" t="s">
        <v>140</v>
      </c>
      <c r="I13" s="82">
        <v>45064</v>
      </c>
      <c r="J13" s="83" t="s">
        <v>237</v>
      </c>
      <c r="K13" s="40" t="s">
        <v>152</v>
      </c>
      <c r="L13" s="40" t="s">
        <v>238</v>
      </c>
      <c r="M13" s="40" t="s">
        <v>159</v>
      </c>
      <c r="N13" s="80" t="s">
        <v>231</v>
      </c>
      <c r="O13" s="78" t="s">
        <v>232</v>
      </c>
      <c r="P13" s="78" t="s">
        <v>233</v>
      </c>
      <c r="Q13" s="84">
        <v>5000000</v>
      </c>
      <c r="R13" s="84">
        <v>20000000</v>
      </c>
      <c r="S13" s="85">
        <v>0</v>
      </c>
      <c r="T13" s="78" t="s">
        <v>150</v>
      </c>
      <c r="U13" s="40" t="s">
        <v>234</v>
      </c>
      <c r="V13" s="40" t="s">
        <v>140</v>
      </c>
      <c r="W13" s="78" t="s">
        <v>141</v>
      </c>
      <c r="X13" s="50">
        <f t="shared" si="1"/>
        <v>45689</v>
      </c>
      <c r="Y13" s="51">
        <f t="shared" si="1"/>
        <v>46413</v>
      </c>
      <c r="Z13" s="78" t="s">
        <v>141</v>
      </c>
      <c r="AA13" s="78" t="s">
        <v>165</v>
      </c>
      <c r="AB13" s="78" t="s">
        <v>165</v>
      </c>
      <c r="AC13" s="78" t="s">
        <v>235</v>
      </c>
    </row>
    <row r="14" spans="1:183" ht="90">
      <c r="A14" s="65" t="s">
        <v>226</v>
      </c>
      <c r="B14" s="86" t="s">
        <v>236</v>
      </c>
      <c r="C14" s="86" t="s">
        <v>228</v>
      </c>
      <c r="D14" s="87">
        <v>44593</v>
      </c>
      <c r="E14" s="87">
        <v>45317</v>
      </c>
      <c r="F14" s="86" t="s">
        <v>152</v>
      </c>
      <c r="G14" s="88">
        <v>46048</v>
      </c>
      <c r="H14" s="89" t="s">
        <v>140</v>
      </c>
      <c r="I14" s="19">
        <v>45064</v>
      </c>
      <c r="J14" s="90" t="s">
        <v>239</v>
      </c>
      <c r="K14" s="86" t="s">
        <v>152</v>
      </c>
      <c r="L14" s="86" t="s">
        <v>230</v>
      </c>
      <c r="M14" s="86" t="s">
        <v>159</v>
      </c>
      <c r="N14" s="86" t="s">
        <v>231</v>
      </c>
      <c r="O14" s="86" t="s">
        <v>232</v>
      </c>
      <c r="P14" s="65" t="s">
        <v>233</v>
      </c>
      <c r="Q14" s="66">
        <v>5000000</v>
      </c>
      <c r="R14" s="66">
        <v>20000000</v>
      </c>
      <c r="S14" s="91">
        <v>0</v>
      </c>
      <c r="T14" s="65" t="s">
        <v>150</v>
      </c>
      <c r="U14" s="86" t="s">
        <v>234</v>
      </c>
      <c r="V14" s="86" t="s">
        <v>140</v>
      </c>
      <c r="W14" s="18" t="s">
        <v>141</v>
      </c>
      <c r="X14" s="92">
        <f t="shared" si="1"/>
        <v>45689</v>
      </c>
      <c r="Y14" s="93">
        <f t="shared" si="1"/>
        <v>46413</v>
      </c>
      <c r="Z14" s="65" t="s">
        <v>141</v>
      </c>
      <c r="AA14" s="65" t="s">
        <v>165</v>
      </c>
      <c r="AB14" s="65" t="s">
        <v>165</v>
      </c>
      <c r="AC14" s="65" t="s">
        <v>235</v>
      </c>
      <c r="AD14" s="71"/>
      <c r="AE14" s="72"/>
      <c r="AF14" s="72"/>
      <c r="AG14" s="71"/>
      <c r="AH14" s="71"/>
      <c r="AI14" s="71"/>
      <c r="AJ14" s="71"/>
      <c r="AK14" s="71"/>
      <c r="AL14" s="73"/>
      <c r="AM14" s="74"/>
      <c r="AN14" s="74"/>
      <c r="AO14" s="75"/>
      <c r="AP14" s="76"/>
      <c r="AQ14" s="76"/>
      <c r="AR14" s="77"/>
      <c r="AS14" s="73"/>
      <c r="AT14" s="73"/>
      <c r="AU14" s="73"/>
    </row>
    <row r="15" spans="1:183" ht="90">
      <c r="A15" s="86" t="s">
        <v>226</v>
      </c>
      <c r="B15" s="86" t="s">
        <v>227</v>
      </c>
      <c r="C15" s="86" t="s">
        <v>228</v>
      </c>
      <c r="D15" s="87">
        <v>44593</v>
      </c>
      <c r="E15" s="87">
        <v>45317</v>
      </c>
      <c r="F15" s="86" t="s">
        <v>152</v>
      </c>
      <c r="G15" s="87">
        <v>46048</v>
      </c>
      <c r="H15" s="94" t="s">
        <v>140</v>
      </c>
      <c r="I15" s="19">
        <v>45064</v>
      </c>
      <c r="J15" s="90" t="s">
        <v>240</v>
      </c>
      <c r="K15" s="86" t="s">
        <v>152</v>
      </c>
      <c r="L15" s="86" t="s">
        <v>241</v>
      </c>
      <c r="M15" s="86" t="s">
        <v>159</v>
      </c>
      <c r="N15" s="52" t="s">
        <v>231</v>
      </c>
      <c r="O15" s="52" t="s">
        <v>232</v>
      </c>
      <c r="P15" s="86" t="s">
        <v>233</v>
      </c>
      <c r="Q15" s="66">
        <v>5000000</v>
      </c>
      <c r="R15" s="66">
        <v>20000000</v>
      </c>
      <c r="S15" s="91">
        <v>0</v>
      </c>
      <c r="T15" s="65" t="s">
        <v>150</v>
      </c>
      <c r="U15" s="86" t="s">
        <v>234</v>
      </c>
      <c r="V15" s="86" t="s">
        <v>140</v>
      </c>
      <c r="W15" s="65" t="s">
        <v>141</v>
      </c>
      <c r="X15" s="92">
        <f t="shared" si="1"/>
        <v>45689</v>
      </c>
      <c r="Y15" s="93">
        <f t="shared" si="1"/>
        <v>46413</v>
      </c>
      <c r="Z15" s="65" t="s">
        <v>141</v>
      </c>
      <c r="AA15" s="65" t="s">
        <v>165</v>
      </c>
      <c r="AB15" s="65" t="s">
        <v>165</v>
      </c>
      <c r="AC15" s="90" t="s">
        <v>235</v>
      </c>
      <c r="AD15" s="71"/>
      <c r="AE15" s="72"/>
      <c r="AF15" s="72"/>
      <c r="AG15" s="71"/>
      <c r="AH15" s="71"/>
      <c r="AI15" s="71"/>
      <c r="AJ15" s="71"/>
      <c r="AK15" s="71"/>
      <c r="AL15" s="73"/>
      <c r="AM15" s="74"/>
      <c r="AN15" s="74"/>
      <c r="AO15" s="75"/>
      <c r="AP15" s="76"/>
      <c r="AQ15" s="76"/>
      <c r="AR15" s="77"/>
      <c r="AS15" s="73"/>
      <c r="AT15" s="73"/>
      <c r="AU15" s="73"/>
    </row>
    <row r="16" spans="1:183" ht="90">
      <c r="A16" s="18" t="s">
        <v>226</v>
      </c>
      <c r="B16" s="18" t="s">
        <v>227</v>
      </c>
      <c r="C16" s="18" t="s">
        <v>228</v>
      </c>
      <c r="D16" s="19">
        <v>44593</v>
      </c>
      <c r="E16" s="19">
        <v>45317</v>
      </c>
      <c r="F16" s="18" t="s">
        <v>152</v>
      </c>
      <c r="G16" s="19">
        <v>46048</v>
      </c>
      <c r="H16" s="95" t="s">
        <v>140</v>
      </c>
      <c r="I16" s="19">
        <v>45064</v>
      </c>
      <c r="J16" s="96" t="s">
        <v>242</v>
      </c>
      <c r="K16" s="18" t="s">
        <v>152</v>
      </c>
      <c r="L16" s="18">
        <v>1383511</v>
      </c>
      <c r="M16" s="18" t="s">
        <v>159</v>
      </c>
      <c r="N16" s="78" t="s">
        <v>231</v>
      </c>
      <c r="O16" s="65" t="s">
        <v>232</v>
      </c>
      <c r="P16" s="18" t="s">
        <v>233</v>
      </c>
      <c r="Q16" s="66">
        <v>5000000</v>
      </c>
      <c r="R16" s="66">
        <v>20000000</v>
      </c>
      <c r="S16" s="69">
        <v>0</v>
      </c>
      <c r="T16" s="18" t="s">
        <v>150</v>
      </c>
      <c r="U16" s="18" t="s">
        <v>234</v>
      </c>
      <c r="V16" s="18" t="s">
        <v>140</v>
      </c>
      <c r="W16" s="18" t="s">
        <v>141</v>
      </c>
      <c r="X16" s="20">
        <f t="shared" si="1"/>
        <v>45689</v>
      </c>
      <c r="Y16" s="20">
        <f t="shared" si="1"/>
        <v>46413</v>
      </c>
      <c r="Z16" s="18" t="s">
        <v>141</v>
      </c>
      <c r="AA16" s="18" t="s">
        <v>165</v>
      </c>
      <c r="AB16" s="18" t="s">
        <v>165</v>
      </c>
      <c r="AC16" s="18" t="s">
        <v>235</v>
      </c>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c r="BY16" s="97"/>
      <c r="BZ16" s="97"/>
      <c r="CA16" s="97"/>
      <c r="CB16" s="97"/>
      <c r="CC16" s="97"/>
      <c r="CD16" s="97"/>
      <c r="CE16" s="97"/>
      <c r="CF16" s="97"/>
      <c r="CG16" s="97"/>
      <c r="CH16" s="97"/>
      <c r="CI16" s="97"/>
      <c r="CJ16" s="97"/>
      <c r="CK16" s="97"/>
      <c r="CL16" s="97"/>
      <c r="CM16" s="97"/>
      <c r="CN16" s="97"/>
      <c r="CO16" s="97"/>
      <c r="CP16" s="97"/>
      <c r="CQ16" s="97"/>
      <c r="CR16" s="97"/>
      <c r="CS16" s="97"/>
      <c r="CT16" s="97"/>
      <c r="CU16" s="97"/>
      <c r="CV16" s="97"/>
      <c r="CW16" s="97"/>
      <c r="CX16" s="97"/>
      <c r="CY16" s="97"/>
      <c r="CZ16" s="97"/>
      <c r="DA16" s="97"/>
      <c r="DB16" s="97"/>
      <c r="DC16" s="97"/>
      <c r="DD16" s="97"/>
      <c r="DE16" s="97"/>
      <c r="DF16" s="97"/>
      <c r="DG16" s="97"/>
      <c r="DH16" s="97"/>
      <c r="DI16" s="97"/>
      <c r="DJ16" s="97"/>
      <c r="DK16" s="97"/>
      <c r="DL16" s="97"/>
      <c r="DM16" s="97"/>
      <c r="DN16" s="97"/>
      <c r="DO16" s="97"/>
      <c r="DP16" s="97"/>
      <c r="DQ16" s="97"/>
      <c r="DR16" s="97"/>
      <c r="DS16" s="97"/>
      <c r="DT16" s="97"/>
      <c r="DU16" s="97"/>
      <c r="DV16" s="97"/>
      <c r="DW16" s="97"/>
      <c r="DX16" s="97"/>
      <c r="DY16" s="97"/>
      <c r="DZ16" s="97"/>
      <c r="EA16" s="97"/>
      <c r="EB16" s="97"/>
      <c r="EC16" s="97"/>
      <c r="ED16" s="97"/>
      <c r="EE16" s="97"/>
      <c r="EF16" s="97"/>
      <c r="EG16" s="97"/>
      <c r="EH16" s="97"/>
      <c r="EI16" s="97"/>
      <c r="EJ16" s="97"/>
      <c r="EK16" s="97"/>
      <c r="EL16" s="97"/>
      <c r="EM16" s="97"/>
      <c r="EN16" s="97"/>
      <c r="EO16" s="97"/>
      <c r="EP16" s="97"/>
      <c r="EQ16" s="97"/>
      <c r="ER16" s="97"/>
      <c r="ES16" s="97"/>
      <c r="ET16" s="97"/>
      <c r="EU16" s="97"/>
      <c r="EV16" s="97"/>
      <c r="EW16" s="97"/>
      <c r="EX16" s="97"/>
      <c r="EY16" s="97"/>
      <c r="EZ16" s="97"/>
      <c r="FA16" s="97"/>
      <c r="FB16" s="97"/>
      <c r="FC16" s="97"/>
      <c r="FD16" s="97"/>
      <c r="FE16" s="97"/>
      <c r="FF16" s="97"/>
      <c r="FG16" s="97"/>
      <c r="FH16" s="97"/>
      <c r="FI16" s="97"/>
      <c r="FJ16" s="97"/>
      <c r="FK16" s="97"/>
      <c r="FL16" s="97"/>
      <c r="FM16" s="97"/>
      <c r="FN16" s="97"/>
      <c r="FO16" s="97"/>
      <c r="FP16" s="97"/>
      <c r="FQ16" s="97"/>
      <c r="FR16" s="97"/>
      <c r="FS16" s="97"/>
      <c r="FT16" s="97"/>
      <c r="FU16" s="97"/>
      <c r="FV16" s="97"/>
      <c r="FW16" s="97"/>
      <c r="FX16" s="97"/>
      <c r="FY16" s="97"/>
      <c r="FZ16" s="97"/>
      <c r="GA16" s="97"/>
    </row>
    <row r="17" spans="1:183" ht="45">
      <c r="A17" s="21" t="s">
        <v>243</v>
      </c>
      <c r="B17" s="18" t="s">
        <v>244</v>
      </c>
      <c r="C17" s="18" t="s">
        <v>245</v>
      </c>
      <c r="D17" s="98">
        <v>44593</v>
      </c>
      <c r="E17" s="98">
        <v>45322</v>
      </c>
      <c r="F17" s="21" t="s">
        <v>165</v>
      </c>
      <c r="G17" s="20">
        <v>46418</v>
      </c>
      <c r="H17" s="56" t="s">
        <v>140</v>
      </c>
      <c r="I17" s="20">
        <v>45078</v>
      </c>
      <c r="J17" s="99" t="s">
        <v>246</v>
      </c>
      <c r="K17" s="21" t="s">
        <v>152</v>
      </c>
      <c r="L17" s="21">
        <v>2594504</v>
      </c>
      <c r="M17" s="21" t="s">
        <v>159</v>
      </c>
      <c r="N17" s="21" t="s">
        <v>247</v>
      </c>
      <c r="O17" s="21" t="s">
        <v>174</v>
      </c>
      <c r="P17" s="21" t="s">
        <v>248</v>
      </c>
      <c r="Q17" s="24">
        <v>4000000</v>
      </c>
      <c r="R17" s="24">
        <v>20000000</v>
      </c>
      <c r="S17" s="24">
        <v>0</v>
      </c>
      <c r="T17" s="21" t="s">
        <v>150</v>
      </c>
      <c r="U17" s="21" t="s">
        <v>163</v>
      </c>
      <c r="V17" s="21" t="s">
        <v>140</v>
      </c>
      <c r="W17" s="60"/>
      <c r="X17" s="20">
        <f t="shared" si="1"/>
        <v>45689</v>
      </c>
      <c r="Y17" s="20">
        <f t="shared" si="1"/>
        <v>46418</v>
      </c>
      <c r="Z17" s="21" t="s">
        <v>141</v>
      </c>
      <c r="AA17" s="20" t="s">
        <v>165</v>
      </c>
      <c r="AB17" s="21" t="s">
        <v>165</v>
      </c>
      <c r="AC17" s="21" t="s">
        <v>249</v>
      </c>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c r="BY17" s="97"/>
      <c r="BZ17" s="97"/>
      <c r="CA17" s="97"/>
      <c r="CB17" s="97"/>
      <c r="CC17" s="97"/>
      <c r="CD17" s="97"/>
      <c r="CE17" s="97"/>
      <c r="CF17" s="97"/>
      <c r="CG17" s="97"/>
      <c r="CH17" s="97"/>
      <c r="CI17" s="97"/>
      <c r="CJ17" s="97"/>
      <c r="CK17" s="97"/>
      <c r="CL17" s="97"/>
      <c r="CM17" s="97"/>
      <c r="CN17" s="97"/>
      <c r="CO17" s="97"/>
      <c r="CP17" s="97"/>
      <c r="CQ17" s="97"/>
      <c r="CR17" s="97"/>
      <c r="CS17" s="97"/>
      <c r="CT17" s="97"/>
      <c r="CU17" s="97"/>
      <c r="CV17" s="97"/>
      <c r="CW17" s="97"/>
      <c r="CX17" s="97"/>
      <c r="CY17" s="97"/>
      <c r="CZ17" s="97"/>
      <c r="DA17" s="97"/>
      <c r="DB17" s="97"/>
      <c r="DC17" s="97"/>
      <c r="DD17" s="97"/>
      <c r="DE17" s="97"/>
      <c r="DF17" s="97"/>
      <c r="DG17" s="97"/>
      <c r="DH17" s="97"/>
      <c r="DI17" s="97"/>
      <c r="DJ17" s="97"/>
      <c r="DK17" s="97"/>
      <c r="DL17" s="97"/>
      <c r="DM17" s="97"/>
      <c r="DN17" s="97"/>
      <c r="DO17" s="97"/>
      <c r="DP17" s="97"/>
      <c r="DQ17" s="97"/>
      <c r="DR17" s="97"/>
      <c r="DS17" s="97"/>
      <c r="DT17" s="97"/>
      <c r="DU17" s="97"/>
      <c r="DV17" s="97"/>
      <c r="DW17" s="97"/>
      <c r="DX17" s="97"/>
      <c r="DY17" s="97"/>
      <c r="DZ17" s="97"/>
      <c r="EA17" s="97"/>
      <c r="EB17" s="97"/>
      <c r="EC17" s="97"/>
      <c r="ED17" s="97"/>
      <c r="EE17" s="97"/>
      <c r="EF17" s="97"/>
      <c r="EG17" s="97"/>
      <c r="EH17" s="97"/>
      <c r="EI17" s="97"/>
      <c r="EJ17" s="97"/>
      <c r="EK17" s="97"/>
      <c r="EL17" s="97"/>
      <c r="EM17" s="97"/>
      <c r="EN17" s="97"/>
      <c r="EO17" s="97"/>
      <c r="EP17" s="97"/>
      <c r="EQ17" s="97"/>
      <c r="ER17" s="97"/>
      <c r="ES17" s="97"/>
      <c r="ET17" s="97"/>
      <c r="EU17" s="97"/>
      <c r="EV17" s="97"/>
      <c r="EW17" s="97"/>
      <c r="EX17" s="97"/>
      <c r="EY17" s="97"/>
      <c r="EZ17" s="97"/>
      <c r="FA17" s="97"/>
      <c r="FB17" s="97"/>
      <c r="FC17" s="97"/>
      <c r="FD17" s="97"/>
      <c r="FE17" s="97"/>
      <c r="FF17" s="97"/>
      <c r="FG17" s="97"/>
      <c r="FH17" s="97"/>
      <c r="FI17" s="97"/>
      <c r="FJ17" s="97"/>
      <c r="FK17" s="97"/>
      <c r="FL17" s="97"/>
      <c r="FM17" s="97"/>
      <c r="FN17" s="97"/>
      <c r="FO17" s="97"/>
      <c r="FP17" s="97"/>
      <c r="FQ17" s="97"/>
      <c r="FR17" s="97"/>
      <c r="FS17" s="97"/>
      <c r="FT17" s="97"/>
      <c r="FU17" s="97"/>
      <c r="FV17" s="97"/>
      <c r="FW17" s="97"/>
      <c r="FX17" s="97"/>
      <c r="FY17" s="97"/>
      <c r="FZ17" s="97"/>
      <c r="GA17" s="97"/>
    </row>
    <row r="18" spans="1:183" ht="30">
      <c r="A18" s="40" t="s">
        <v>250</v>
      </c>
      <c r="B18" s="40" t="s">
        <v>251</v>
      </c>
      <c r="C18" s="40" t="s">
        <v>251</v>
      </c>
      <c r="D18" s="100">
        <v>44287</v>
      </c>
      <c r="E18" s="100">
        <v>45382</v>
      </c>
      <c r="F18" s="40" t="s">
        <v>252</v>
      </c>
      <c r="G18" s="79">
        <v>46843</v>
      </c>
      <c r="H18" s="81" t="s">
        <v>157</v>
      </c>
      <c r="I18" s="20">
        <v>45078</v>
      </c>
      <c r="J18" s="83" t="s">
        <v>253</v>
      </c>
      <c r="K18" s="44" t="s">
        <v>152</v>
      </c>
      <c r="L18" s="101" t="s">
        <v>254</v>
      </c>
      <c r="M18" s="40" t="s">
        <v>159</v>
      </c>
      <c r="N18" s="40" t="s">
        <v>255</v>
      </c>
      <c r="O18" s="102" t="s">
        <v>256</v>
      </c>
      <c r="P18" s="40" t="s">
        <v>175</v>
      </c>
      <c r="Q18" s="23">
        <v>2075000.34</v>
      </c>
      <c r="R18" s="23">
        <v>14525002.380000001</v>
      </c>
      <c r="S18" s="103"/>
      <c r="T18" s="40" t="s">
        <v>150</v>
      </c>
      <c r="U18" s="40" t="s">
        <v>163</v>
      </c>
      <c r="V18" s="40" t="s">
        <v>157</v>
      </c>
      <c r="W18" s="44" t="s">
        <v>141</v>
      </c>
      <c r="X18" s="50">
        <f t="shared" si="1"/>
        <v>45383</v>
      </c>
      <c r="Y18" s="51">
        <f t="shared" si="1"/>
        <v>46477</v>
      </c>
      <c r="Z18" s="44" t="s">
        <v>141</v>
      </c>
      <c r="AA18" s="44" t="s">
        <v>165</v>
      </c>
      <c r="AB18" s="44" t="s">
        <v>165</v>
      </c>
      <c r="AC18" s="78" t="s">
        <v>257</v>
      </c>
    </row>
    <row r="19" spans="1:183" ht="30">
      <c r="A19" s="40" t="s">
        <v>258</v>
      </c>
      <c r="B19" s="40" t="s">
        <v>259</v>
      </c>
      <c r="C19" s="40" t="s">
        <v>259</v>
      </c>
      <c r="D19" s="100">
        <v>43882</v>
      </c>
      <c r="E19" s="79">
        <v>45343</v>
      </c>
      <c r="F19" s="40" t="s">
        <v>152</v>
      </c>
      <c r="G19" s="79">
        <v>45343</v>
      </c>
      <c r="H19" s="81" t="s">
        <v>157</v>
      </c>
      <c r="I19" s="20">
        <f>D19+730</f>
        <v>44612</v>
      </c>
      <c r="J19" s="83" t="s">
        <v>260</v>
      </c>
      <c r="K19" s="78" t="s">
        <v>143</v>
      </c>
      <c r="L19" s="104" t="s">
        <v>261</v>
      </c>
      <c r="M19" s="83" t="s">
        <v>159</v>
      </c>
      <c r="N19" s="40" t="s">
        <v>262</v>
      </c>
      <c r="O19" s="40" t="s">
        <v>174</v>
      </c>
      <c r="P19" s="40" t="s">
        <v>233</v>
      </c>
      <c r="Q19" s="23">
        <v>2500000</v>
      </c>
      <c r="R19" s="23">
        <v>10000000</v>
      </c>
      <c r="S19" s="103">
        <v>0</v>
      </c>
      <c r="T19" s="40" t="s">
        <v>150</v>
      </c>
      <c r="U19" s="40" t="s">
        <v>163</v>
      </c>
      <c r="V19" s="97" t="s">
        <v>157</v>
      </c>
      <c r="W19" s="44" t="s">
        <v>141</v>
      </c>
      <c r="X19" s="50">
        <f>DATE(YEAR(D21) + 3, MONTH(D21), DAY(D21))</f>
        <v>45889</v>
      </c>
      <c r="Y19" s="51">
        <f>DATE(YEAR(E19) + 3, MONTH(E19), DAY(E19))</f>
        <v>46439</v>
      </c>
      <c r="Z19" s="44" t="s">
        <v>141</v>
      </c>
      <c r="AA19" s="44" t="s">
        <v>152</v>
      </c>
      <c r="AB19" s="44" t="s">
        <v>141</v>
      </c>
      <c r="AC19" s="50" t="s">
        <v>263</v>
      </c>
    </row>
    <row r="20" spans="1:183" ht="75">
      <c r="A20" s="52" t="s">
        <v>264</v>
      </c>
      <c r="B20" s="52" t="s">
        <v>265</v>
      </c>
      <c r="C20" s="52" t="s">
        <v>266</v>
      </c>
      <c r="D20" s="53">
        <v>44144</v>
      </c>
      <c r="E20" s="53">
        <v>45961</v>
      </c>
      <c r="F20" s="52" t="s">
        <v>152</v>
      </c>
      <c r="G20" s="53">
        <v>45961</v>
      </c>
      <c r="H20" s="56" t="s">
        <v>140</v>
      </c>
      <c r="I20" s="20">
        <v>45078</v>
      </c>
      <c r="J20" s="57" t="s">
        <v>267</v>
      </c>
      <c r="K20" s="18" t="s">
        <v>152</v>
      </c>
      <c r="L20" s="105" t="s">
        <v>268</v>
      </c>
      <c r="M20" s="57" t="s">
        <v>159</v>
      </c>
      <c r="N20" s="52" t="s">
        <v>247</v>
      </c>
      <c r="O20" s="52" t="s">
        <v>269</v>
      </c>
      <c r="P20" s="52" t="s">
        <v>270</v>
      </c>
      <c r="Q20" s="23">
        <v>1800000</v>
      </c>
      <c r="R20" s="23">
        <v>9000000</v>
      </c>
      <c r="S20" s="67">
        <v>0</v>
      </c>
      <c r="T20" s="54" t="s">
        <v>150</v>
      </c>
      <c r="U20" s="54" t="s">
        <v>163</v>
      </c>
      <c r="V20" s="21" t="s">
        <v>140</v>
      </c>
      <c r="W20" s="21" t="s">
        <v>141</v>
      </c>
      <c r="X20" s="20">
        <f>DATE(YEAR(D20) + 3, MONTH(D20), DAY(D20))</f>
        <v>45239</v>
      </c>
      <c r="Y20" s="20">
        <f>DATE(YEAR(E20) + 3, MONTH(E20), DAY(E20))</f>
        <v>47057</v>
      </c>
      <c r="Z20" s="21" t="s">
        <v>141</v>
      </c>
      <c r="AA20" s="21" t="s">
        <v>165</v>
      </c>
      <c r="AB20" s="21" t="s">
        <v>165</v>
      </c>
      <c r="AC20" s="20" t="s">
        <v>249</v>
      </c>
    </row>
    <row r="21" spans="1:183" ht="43.2">
      <c r="A21" s="106" t="s">
        <v>271</v>
      </c>
      <c r="B21" s="86" t="s">
        <v>272</v>
      </c>
      <c r="C21" s="107" t="s">
        <v>273</v>
      </c>
      <c r="D21" s="108">
        <v>44793</v>
      </c>
      <c r="E21" s="108">
        <v>45450</v>
      </c>
      <c r="F21" s="106" t="s">
        <v>152</v>
      </c>
      <c r="G21" s="109">
        <v>45450</v>
      </c>
      <c r="H21" s="110" t="s">
        <v>140</v>
      </c>
      <c r="I21" s="20">
        <v>45158</v>
      </c>
      <c r="J21" s="111" t="s">
        <v>274</v>
      </c>
      <c r="K21" s="106" t="s">
        <v>152</v>
      </c>
      <c r="L21" s="32">
        <v>482405</v>
      </c>
      <c r="M21" s="106" t="s">
        <v>159</v>
      </c>
      <c r="N21" s="106" t="s">
        <v>275</v>
      </c>
      <c r="O21" s="106" t="s">
        <v>256</v>
      </c>
      <c r="P21" s="106" t="s">
        <v>276</v>
      </c>
      <c r="Q21" s="24">
        <v>7193233</v>
      </c>
      <c r="R21" s="24">
        <v>7193233</v>
      </c>
      <c r="S21" s="112">
        <v>0</v>
      </c>
      <c r="T21" s="106" t="s">
        <v>150</v>
      </c>
      <c r="U21" s="106" t="s">
        <v>163</v>
      </c>
      <c r="V21" s="113" t="s">
        <v>140</v>
      </c>
      <c r="W21" s="114" t="s">
        <v>141</v>
      </c>
      <c r="X21" s="115" t="s">
        <v>141</v>
      </c>
      <c r="Y21" s="115" t="s">
        <v>141</v>
      </c>
      <c r="Z21" s="115" t="s">
        <v>141</v>
      </c>
      <c r="AA21" s="115" t="s">
        <v>141</v>
      </c>
      <c r="AB21" s="115" t="s">
        <v>141</v>
      </c>
      <c r="AC21" s="113" t="s">
        <v>277</v>
      </c>
    </row>
    <row r="22" spans="1:183" ht="30">
      <c r="A22" s="86">
        <v>58650</v>
      </c>
      <c r="B22" s="86" t="s">
        <v>278</v>
      </c>
      <c r="C22" s="86" t="s">
        <v>279</v>
      </c>
      <c r="D22" s="87">
        <v>45017</v>
      </c>
      <c r="E22" s="87">
        <v>46477</v>
      </c>
      <c r="F22" s="86" t="s">
        <v>165</v>
      </c>
      <c r="G22" s="88">
        <v>47938</v>
      </c>
      <c r="H22" s="89" t="s">
        <v>157</v>
      </c>
      <c r="I22" s="19">
        <v>45078</v>
      </c>
      <c r="J22" s="90" t="s">
        <v>280</v>
      </c>
      <c r="K22" s="106" t="s">
        <v>152</v>
      </c>
      <c r="L22" s="25">
        <v>3768856</v>
      </c>
      <c r="M22" s="86" t="s">
        <v>159</v>
      </c>
      <c r="N22" s="86" t="s">
        <v>281</v>
      </c>
      <c r="O22" s="86" t="s">
        <v>256</v>
      </c>
      <c r="P22" s="86" t="s">
        <v>175</v>
      </c>
      <c r="Q22" s="23">
        <v>1250000</v>
      </c>
      <c r="R22" s="23">
        <v>10000000</v>
      </c>
      <c r="S22" s="116">
        <v>0</v>
      </c>
      <c r="T22" s="86" t="s">
        <v>150</v>
      </c>
      <c r="U22" s="86" t="s">
        <v>163</v>
      </c>
      <c r="V22" s="113" t="s">
        <v>157</v>
      </c>
      <c r="W22" s="106" t="s">
        <v>141</v>
      </c>
      <c r="X22" s="92">
        <f>DATE(YEAR(D22) + 3, MONTH(D22), DAY(D22))</f>
        <v>46113</v>
      </c>
      <c r="Y22" s="92">
        <f>DATE(YEAR(E22) + 3, MONTH(E22), DAY(E22))</f>
        <v>47573</v>
      </c>
      <c r="Z22" s="92" t="s">
        <v>141</v>
      </c>
      <c r="AA22" s="113" t="s">
        <v>152</v>
      </c>
      <c r="AB22" s="113" t="s">
        <v>141</v>
      </c>
      <c r="AC22" s="92" t="s">
        <v>249</v>
      </c>
    </row>
    <row r="23" spans="1:183" ht="60">
      <c r="A23" s="106" t="s">
        <v>282</v>
      </c>
      <c r="B23" s="86" t="s">
        <v>283</v>
      </c>
      <c r="C23" s="86" t="s">
        <v>284</v>
      </c>
      <c r="D23" s="108">
        <v>44713</v>
      </c>
      <c r="E23" s="108">
        <v>48365</v>
      </c>
      <c r="F23" s="106" t="s">
        <v>152</v>
      </c>
      <c r="G23" s="93">
        <v>45111</v>
      </c>
      <c r="H23" s="110" t="s">
        <v>140</v>
      </c>
      <c r="I23" s="92">
        <v>44999</v>
      </c>
      <c r="J23" s="111" t="s">
        <v>285</v>
      </c>
      <c r="K23" s="106" t="s">
        <v>152</v>
      </c>
      <c r="L23" s="106" t="s">
        <v>286</v>
      </c>
      <c r="M23" s="106" t="s">
        <v>159</v>
      </c>
      <c r="N23" s="106" t="s">
        <v>287</v>
      </c>
      <c r="O23" s="113" t="s">
        <v>288</v>
      </c>
      <c r="P23" s="106" t="s">
        <v>162</v>
      </c>
      <c r="Q23" s="117">
        <f>SUM(R23/10)</f>
        <v>400024.6</v>
      </c>
      <c r="R23" s="117">
        <v>4000246</v>
      </c>
      <c r="S23" s="112">
        <v>0</v>
      </c>
      <c r="T23" s="106" t="s">
        <v>150</v>
      </c>
      <c r="U23" s="106" t="s">
        <v>163</v>
      </c>
      <c r="V23" s="113" t="s">
        <v>140</v>
      </c>
      <c r="W23" s="118"/>
      <c r="X23" s="92">
        <f>DATE(YEAR(D23) + 3, MONTH(D23), DAY(D23))</f>
        <v>45809</v>
      </c>
      <c r="Y23" s="93">
        <f>DATE(YEAR(E23) + 3, MONTH(E23), DAY(E23))</f>
        <v>49460</v>
      </c>
      <c r="Z23" s="113" t="s">
        <v>165</v>
      </c>
      <c r="AA23" s="92" t="s">
        <v>165</v>
      </c>
      <c r="AB23" s="113" t="s">
        <v>165</v>
      </c>
      <c r="AC23" s="113" t="s">
        <v>289</v>
      </c>
    </row>
    <row r="24" spans="1:183" ht="75">
      <c r="A24" s="18" t="s">
        <v>290</v>
      </c>
      <c r="B24" s="18" t="s">
        <v>291</v>
      </c>
      <c r="C24" s="18" t="s">
        <v>292</v>
      </c>
      <c r="D24" s="19">
        <v>42769</v>
      </c>
      <c r="E24" s="19">
        <v>44713</v>
      </c>
      <c r="F24" s="18" t="s">
        <v>152</v>
      </c>
      <c r="G24" s="19">
        <v>44713</v>
      </c>
      <c r="H24" s="18" t="s">
        <v>157</v>
      </c>
      <c r="I24" s="20" t="s">
        <v>293</v>
      </c>
      <c r="J24" s="18" t="s">
        <v>294</v>
      </c>
      <c r="K24" s="18" t="s">
        <v>143</v>
      </c>
      <c r="L24" s="105" t="s">
        <v>295</v>
      </c>
      <c r="M24" s="18" t="s">
        <v>159</v>
      </c>
      <c r="N24" s="18" t="s">
        <v>296</v>
      </c>
      <c r="O24" s="18" t="s">
        <v>256</v>
      </c>
      <c r="P24" s="18" t="s">
        <v>175</v>
      </c>
      <c r="Q24" s="23">
        <v>4000000</v>
      </c>
      <c r="R24" s="23">
        <v>4000000</v>
      </c>
      <c r="S24" s="38">
        <v>0</v>
      </c>
      <c r="T24" s="18" t="s">
        <v>150</v>
      </c>
      <c r="U24" s="18" t="s">
        <v>163</v>
      </c>
      <c r="V24" s="18" t="s">
        <v>157</v>
      </c>
      <c r="W24" s="18" t="s">
        <v>297</v>
      </c>
      <c r="X24" s="20">
        <f t="shared" ref="X24:Y36" si="2">DATE(YEAR(D24) + 3, MONTH(D24), DAY(D24))</f>
        <v>43864</v>
      </c>
      <c r="Y24" s="20">
        <f>(DATE(YEAR(E24) +6, MONTH(E24), DAY(E24)))</f>
        <v>46905</v>
      </c>
      <c r="Z24" s="21" t="s">
        <v>141</v>
      </c>
      <c r="AA24" s="21" t="s">
        <v>152</v>
      </c>
      <c r="AB24" s="21" t="s">
        <v>141</v>
      </c>
      <c r="AC24" s="20" t="s">
        <v>257</v>
      </c>
    </row>
    <row r="25" spans="1:183" ht="45">
      <c r="A25" s="119" t="s">
        <v>298</v>
      </c>
      <c r="B25" s="119" t="s">
        <v>299</v>
      </c>
      <c r="C25" s="119" t="s">
        <v>300</v>
      </c>
      <c r="D25" s="120">
        <v>44307</v>
      </c>
      <c r="E25" s="120">
        <v>45402</v>
      </c>
      <c r="F25" s="44" t="s">
        <v>301</v>
      </c>
      <c r="G25" s="50">
        <v>45402</v>
      </c>
      <c r="H25" s="43" t="s">
        <v>157</v>
      </c>
      <c r="I25" s="50">
        <v>45078</v>
      </c>
      <c r="J25" s="121" t="s">
        <v>302</v>
      </c>
      <c r="K25" s="78" t="s">
        <v>152</v>
      </c>
      <c r="L25" s="122" t="s">
        <v>303</v>
      </c>
      <c r="M25" s="83" t="s">
        <v>159</v>
      </c>
      <c r="N25" s="119" t="s">
        <v>304</v>
      </c>
      <c r="O25" s="123" t="s">
        <v>305</v>
      </c>
      <c r="P25" s="44" t="s">
        <v>148</v>
      </c>
      <c r="Q25" s="124">
        <v>1300000</v>
      </c>
      <c r="R25" s="124">
        <v>4000000</v>
      </c>
      <c r="S25" s="125">
        <v>0</v>
      </c>
      <c r="T25" s="78" t="s">
        <v>150</v>
      </c>
      <c r="U25" s="83" t="s">
        <v>163</v>
      </c>
      <c r="V25" s="126" t="s">
        <v>157</v>
      </c>
      <c r="W25" s="78" t="s">
        <v>306</v>
      </c>
      <c r="X25" s="50">
        <f t="shared" si="2"/>
        <v>45403</v>
      </c>
      <c r="Y25" s="51">
        <f t="shared" si="2"/>
        <v>46497</v>
      </c>
      <c r="Z25" s="44" t="s">
        <v>141</v>
      </c>
      <c r="AA25" s="44" t="s">
        <v>152</v>
      </c>
      <c r="AB25" s="44" t="s">
        <v>141</v>
      </c>
      <c r="AC25" s="44" t="s">
        <v>249</v>
      </c>
    </row>
    <row r="26" spans="1:183" ht="75">
      <c r="A26" s="65" t="s">
        <v>307</v>
      </c>
      <c r="B26" s="65" t="s">
        <v>308</v>
      </c>
      <c r="C26" s="65" t="s">
        <v>309</v>
      </c>
      <c r="D26" s="127">
        <v>43922</v>
      </c>
      <c r="E26" s="127">
        <v>45443</v>
      </c>
      <c r="F26" s="65" t="s">
        <v>152</v>
      </c>
      <c r="G26" s="127">
        <v>45443</v>
      </c>
      <c r="H26" s="89" t="s">
        <v>157</v>
      </c>
      <c r="I26" s="109">
        <v>44501</v>
      </c>
      <c r="J26" s="65" t="s">
        <v>310</v>
      </c>
      <c r="K26" s="128" t="s">
        <v>152</v>
      </c>
      <c r="L26" s="129" t="s">
        <v>311</v>
      </c>
      <c r="M26" s="90" t="s">
        <v>159</v>
      </c>
      <c r="N26" s="65" t="s">
        <v>312</v>
      </c>
      <c r="O26" s="65" t="s">
        <v>313</v>
      </c>
      <c r="P26" s="25" t="s">
        <v>148</v>
      </c>
      <c r="Q26" s="130">
        <v>1000000</v>
      </c>
      <c r="R26" s="130">
        <v>3000000</v>
      </c>
      <c r="S26" s="131">
        <v>0</v>
      </c>
      <c r="T26" s="65" t="s">
        <v>150</v>
      </c>
      <c r="U26" s="90" t="s">
        <v>163</v>
      </c>
      <c r="V26" s="94" t="s">
        <v>157</v>
      </c>
      <c r="W26" s="113" t="s">
        <v>141</v>
      </c>
      <c r="X26" s="92">
        <f t="shared" si="2"/>
        <v>45017</v>
      </c>
      <c r="Y26" s="93">
        <f t="shared" si="2"/>
        <v>46538</v>
      </c>
      <c r="Z26" s="92"/>
      <c r="AA26" s="92" t="s">
        <v>152</v>
      </c>
      <c r="AB26" s="92" t="s">
        <v>141</v>
      </c>
      <c r="AC26" s="92" t="s">
        <v>263</v>
      </c>
    </row>
    <row r="27" spans="1:183" ht="30">
      <c r="A27" s="18" t="s">
        <v>314</v>
      </c>
      <c r="B27" s="18" t="s">
        <v>315</v>
      </c>
      <c r="C27" s="18" t="s">
        <v>316</v>
      </c>
      <c r="D27" s="37">
        <v>44249</v>
      </c>
      <c r="E27" s="37">
        <v>44978</v>
      </c>
      <c r="F27" s="18" t="s">
        <v>317</v>
      </c>
      <c r="G27" s="19">
        <v>45709</v>
      </c>
      <c r="H27" s="18" t="s">
        <v>140</v>
      </c>
      <c r="I27" s="20">
        <v>45108</v>
      </c>
      <c r="J27" s="18" t="s">
        <v>242</v>
      </c>
      <c r="K27" s="18" t="s">
        <v>152</v>
      </c>
      <c r="L27" s="105" t="s">
        <v>318</v>
      </c>
      <c r="M27" s="18" t="s">
        <v>159</v>
      </c>
      <c r="N27" s="18" t="s">
        <v>319</v>
      </c>
      <c r="O27" s="18" t="s">
        <v>320</v>
      </c>
      <c r="P27" s="18" t="s">
        <v>233</v>
      </c>
      <c r="Q27" s="23">
        <v>750000</v>
      </c>
      <c r="R27" s="23">
        <v>3000000</v>
      </c>
      <c r="S27" s="38" t="s">
        <v>140</v>
      </c>
      <c r="T27" s="18" t="s">
        <v>150</v>
      </c>
      <c r="U27" s="18" t="s">
        <v>163</v>
      </c>
      <c r="V27" s="21" t="s">
        <v>140</v>
      </c>
      <c r="W27" s="132" t="s">
        <v>321</v>
      </c>
      <c r="X27" s="20">
        <f t="shared" si="2"/>
        <v>45344</v>
      </c>
      <c r="Y27" s="20">
        <f t="shared" si="2"/>
        <v>46074</v>
      </c>
      <c r="Z27" s="21" t="s">
        <v>141</v>
      </c>
      <c r="AA27" s="21" t="s">
        <v>165</v>
      </c>
      <c r="AB27" s="21" t="s">
        <v>165</v>
      </c>
      <c r="AC27" s="18" t="s">
        <v>249</v>
      </c>
    </row>
    <row r="28" spans="1:183" ht="30">
      <c r="A28" s="21" t="s">
        <v>243</v>
      </c>
      <c r="B28" s="18" t="s">
        <v>322</v>
      </c>
      <c r="C28" s="18" t="s">
        <v>323</v>
      </c>
      <c r="D28" s="98">
        <v>44593</v>
      </c>
      <c r="E28" s="98">
        <v>45322</v>
      </c>
      <c r="F28" s="21" t="s">
        <v>165</v>
      </c>
      <c r="G28" s="20">
        <v>46418</v>
      </c>
      <c r="H28" s="21" t="s">
        <v>140</v>
      </c>
      <c r="I28" s="20">
        <v>45078</v>
      </c>
      <c r="J28" s="21" t="s">
        <v>324</v>
      </c>
      <c r="K28" s="21" t="s">
        <v>152</v>
      </c>
      <c r="L28" s="21">
        <v>1243967</v>
      </c>
      <c r="M28" s="21" t="s">
        <v>159</v>
      </c>
      <c r="N28" s="21" t="s">
        <v>247</v>
      </c>
      <c r="O28" s="21" t="s">
        <v>174</v>
      </c>
      <c r="P28" s="21" t="s">
        <v>248</v>
      </c>
      <c r="Q28" s="24">
        <v>600000</v>
      </c>
      <c r="R28" s="24">
        <v>3000000</v>
      </c>
      <c r="S28" s="24">
        <v>0</v>
      </c>
      <c r="T28" s="21" t="s">
        <v>150</v>
      </c>
      <c r="U28" s="21" t="s">
        <v>163</v>
      </c>
      <c r="V28" s="21" t="s">
        <v>140</v>
      </c>
      <c r="W28" s="60"/>
      <c r="X28" s="20">
        <f t="shared" si="2"/>
        <v>45689</v>
      </c>
      <c r="Y28" s="20">
        <f t="shared" si="2"/>
        <v>46418</v>
      </c>
      <c r="Z28" s="21" t="s">
        <v>141</v>
      </c>
      <c r="AA28" s="20" t="s">
        <v>165</v>
      </c>
      <c r="AB28" s="21" t="s">
        <v>165</v>
      </c>
      <c r="AC28" s="21" t="s">
        <v>249</v>
      </c>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c r="CC28" s="97"/>
      <c r="CD28" s="97"/>
      <c r="CE28" s="97"/>
      <c r="CF28" s="97"/>
      <c r="CG28" s="97"/>
      <c r="CH28" s="97"/>
      <c r="CI28" s="97"/>
      <c r="CJ28" s="97"/>
      <c r="CK28" s="97"/>
      <c r="CL28" s="97"/>
      <c r="CM28" s="97"/>
      <c r="CN28" s="97"/>
      <c r="CO28" s="97"/>
      <c r="CP28" s="97"/>
      <c r="CQ28" s="97"/>
      <c r="CR28" s="97"/>
      <c r="CS28" s="97"/>
      <c r="CT28" s="97"/>
      <c r="CU28" s="97"/>
      <c r="CV28" s="97"/>
      <c r="CW28" s="97"/>
      <c r="CX28" s="97"/>
      <c r="CY28" s="97"/>
      <c r="CZ28" s="97"/>
      <c r="DA28" s="97"/>
      <c r="DB28" s="97"/>
      <c r="DC28" s="97"/>
      <c r="DD28" s="97"/>
      <c r="DE28" s="97"/>
      <c r="DF28" s="97"/>
      <c r="DG28" s="97"/>
      <c r="DH28" s="97"/>
      <c r="DI28" s="97"/>
      <c r="DJ28" s="97"/>
      <c r="DK28" s="97"/>
      <c r="DL28" s="97"/>
      <c r="DM28" s="97"/>
      <c r="DN28" s="97"/>
      <c r="DO28" s="97"/>
      <c r="DP28" s="97"/>
      <c r="DQ28" s="97"/>
      <c r="DR28" s="97"/>
      <c r="DS28" s="97"/>
      <c r="DT28" s="97"/>
      <c r="DU28" s="97"/>
      <c r="DV28" s="97"/>
      <c r="DW28" s="97"/>
      <c r="DX28" s="97"/>
      <c r="DY28" s="97"/>
      <c r="DZ28" s="97"/>
      <c r="EA28" s="97"/>
      <c r="EB28" s="97"/>
      <c r="EC28" s="97"/>
      <c r="ED28" s="97"/>
      <c r="EE28" s="97"/>
      <c r="EF28" s="97"/>
      <c r="EG28" s="97"/>
      <c r="EH28" s="97"/>
      <c r="EI28" s="97"/>
      <c r="EJ28" s="97"/>
      <c r="EK28" s="97"/>
      <c r="EL28" s="97"/>
      <c r="EM28" s="97"/>
      <c r="EN28" s="97"/>
      <c r="EO28" s="97"/>
      <c r="EP28" s="97"/>
      <c r="EQ28" s="97"/>
      <c r="ER28" s="97"/>
      <c r="ES28" s="97"/>
      <c r="ET28" s="97"/>
      <c r="EU28" s="97"/>
      <c r="EV28" s="97"/>
      <c r="EW28" s="97"/>
      <c r="EX28" s="97"/>
      <c r="EY28" s="97"/>
      <c r="EZ28" s="97"/>
      <c r="FA28" s="97"/>
      <c r="FB28" s="97"/>
      <c r="FC28" s="97"/>
      <c r="FD28" s="97"/>
      <c r="FE28" s="97"/>
      <c r="FF28" s="97"/>
      <c r="FG28" s="97"/>
      <c r="FH28" s="97"/>
      <c r="FI28" s="97"/>
      <c r="FJ28" s="97"/>
      <c r="FK28" s="97"/>
      <c r="FL28" s="97"/>
      <c r="FM28" s="97"/>
      <c r="FN28" s="97"/>
      <c r="FO28" s="97"/>
      <c r="FP28" s="97"/>
      <c r="FQ28" s="97"/>
      <c r="FR28" s="97"/>
      <c r="FS28" s="97"/>
      <c r="FT28" s="97"/>
      <c r="FU28" s="97"/>
      <c r="FV28" s="97"/>
      <c r="FW28" s="97"/>
      <c r="FX28" s="97"/>
      <c r="FY28" s="97"/>
      <c r="FZ28" s="97"/>
      <c r="GA28" s="97"/>
    </row>
    <row r="29" spans="1:183">
      <c r="A29" s="21" t="s">
        <v>325</v>
      </c>
      <c r="B29" s="21" t="s">
        <v>326</v>
      </c>
      <c r="C29" s="21" t="s">
        <v>327</v>
      </c>
      <c r="D29" s="98">
        <v>44779</v>
      </c>
      <c r="E29" s="98">
        <v>45138</v>
      </c>
      <c r="F29" s="21" t="s">
        <v>140</v>
      </c>
      <c r="G29" s="98">
        <v>45138</v>
      </c>
      <c r="H29" s="21" t="s">
        <v>140</v>
      </c>
      <c r="I29" s="20">
        <v>44932</v>
      </c>
      <c r="J29" s="21" t="s">
        <v>328</v>
      </c>
      <c r="K29" s="21" t="s">
        <v>143</v>
      </c>
      <c r="L29" s="21" t="s">
        <v>328</v>
      </c>
      <c r="M29" s="21" t="s">
        <v>159</v>
      </c>
      <c r="N29" s="21" t="s">
        <v>329</v>
      </c>
      <c r="O29" s="21" t="s">
        <v>330</v>
      </c>
      <c r="P29" s="21" t="s">
        <v>276</v>
      </c>
      <c r="Q29" s="24">
        <v>3000000</v>
      </c>
      <c r="R29" s="24">
        <v>3000000</v>
      </c>
      <c r="S29" s="24">
        <v>0</v>
      </c>
      <c r="T29" s="21" t="s">
        <v>150</v>
      </c>
      <c r="U29" s="21" t="s">
        <v>331</v>
      </c>
      <c r="V29" s="21" t="s">
        <v>157</v>
      </c>
      <c r="W29" s="133" t="s">
        <v>332</v>
      </c>
      <c r="X29" s="20">
        <f t="shared" si="2"/>
        <v>45875</v>
      </c>
      <c r="Y29" s="20">
        <f t="shared" si="2"/>
        <v>46234</v>
      </c>
      <c r="Z29" s="21" t="s">
        <v>141</v>
      </c>
      <c r="AA29" s="21" t="s">
        <v>152</v>
      </c>
      <c r="AB29" s="21" t="s">
        <v>152</v>
      </c>
      <c r="AC29" s="21" t="s">
        <v>235</v>
      </c>
    </row>
    <row r="30" spans="1:183" ht="60">
      <c r="A30" s="44" t="s">
        <v>333</v>
      </c>
      <c r="B30" s="78" t="s">
        <v>334</v>
      </c>
      <c r="C30" s="78" t="s">
        <v>335</v>
      </c>
      <c r="D30" s="120">
        <v>44770</v>
      </c>
      <c r="E30" s="120">
        <v>45501</v>
      </c>
      <c r="F30" s="44" t="s">
        <v>165</v>
      </c>
      <c r="G30" s="50">
        <v>46231</v>
      </c>
      <c r="H30" s="44" t="s">
        <v>157</v>
      </c>
      <c r="I30" s="50">
        <v>45143</v>
      </c>
      <c r="J30" s="44" t="s">
        <v>336</v>
      </c>
      <c r="K30" s="44" t="s">
        <v>152</v>
      </c>
      <c r="L30" s="44">
        <v>2946689</v>
      </c>
      <c r="M30" s="45" t="s">
        <v>159</v>
      </c>
      <c r="N30" s="126" t="s">
        <v>337</v>
      </c>
      <c r="O30" s="31" t="s">
        <v>174</v>
      </c>
      <c r="P30" s="44" t="s">
        <v>248</v>
      </c>
      <c r="Q30" s="134">
        <v>625000</v>
      </c>
      <c r="R30" s="134">
        <v>2500000</v>
      </c>
      <c r="S30" s="48">
        <v>0</v>
      </c>
      <c r="T30" s="44" t="s">
        <v>150</v>
      </c>
      <c r="U30" s="39" t="s">
        <v>163</v>
      </c>
      <c r="V30" s="44" t="s">
        <v>157</v>
      </c>
      <c r="W30" s="49"/>
      <c r="X30" s="50">
        <f t="shared" si="2"/>
        <v>45866</v>
      </c>
      <c r="Y30" s="51">
        <f t="shared" si="2"/>
        <v>46596</v>
      </c>
      <c r="Z30" s="44" t="s">
        <v>165</v>
      </c>
      <c r="AA30" s="50" t="s">
        <v>165</v>
      </c>
      <c r="AB30" s="135" t="s">
        <v>165</v>
      </c>
      <c r="AC30" s="44" t="s">
        <v>289</v>
      </c>
    </row>
    <row r="31" spans="1:183" ht="45">
      <c r="A31" s="18" t="s">
        <v>338</v>
      </c>
      <c r="B31" s="18" t="s">
        <v>339</v>
      </c>
      <c r="C31" s="18" t="s">
        <v>340</v>
      </c>
      <c r="D31" s="19">
        <v>44835</v>
      </c>
      <c r="E31" s="19">
        <v>45565</v>
      </c>
      <c r="F31" s="18" t="s">
        <v>165</v>
      </c>
      <c r="G31" s="19">
        <v>46660</v>
      </c>
      <c r="H31" s="18" t="s">
        <v>157</v>
      </c>
      <c r="I31" s="20">
        <v>45139</v>
      </c>
      <c r="J31" s="18" t="s">
        <v>341</v>
      </c>
      <c r="K31" s="18" t="s">
        <v>152</v>
      </c>
      <c r="L31" s="18" t="s">
        <v>342</v>
      </c>
      <c r="M31" s="57" t="s">
        <v>159</v>
      </c>
      <c r="N31" s="136" t="s">
        <v>343</v>
      </c>
      <c r="O31" s="65" t="s">
        <v>256</v>
      </c>
      <c r="P31" s="18" t="s">
        <v>175</v>
      </c>
      <c r="Q31" s="23">
        <v>444213</v>
      </c>
      <c r="R31" s="23">
        <v>2221065</v>
      </c>
      <c r="S31" s="67">
        <v>0</v>
      </c>
      <c r="T31" s="18" t="s">
        <v>150</v>
      </c>
      <c r="U31" s="68" t="s">
        <v>344</v>
      </c>
      <c r="V31" s="18" t="s">
        <v>157</v>
      </c>
      <c r="W31" s="21" t="s">
        <v>141</v>
      </c>
      <c r="X31" s="20">
        <f t="shared" si="2"/>
        <v>45931</v>
      </c>
      <c r="Y31" s="61">
        <f t="shared" si="2"/>
        <v>46660</v>
      </c>
      <c r="Z31" s="21" t="s">
        <v>141</v>
      </c>
      <c r="AA31" s="21" t="s">
        <v>152</v>
      </c>
      <c r="AB31" s="21" t="s">
        <v>141</v>
      </c>
      <c r="AC31" s="20" t="s">
        <v>257</v>
      </c>
    </row>
    <row r="32" spans="1:183" ht="120">
      <c r="A32" s="18" t="s">
        <v>345</v>
      </c>
      <c r="B32" s="18" t="s">
        <v>346</v>
      </c>
      <c r="C32" s="18" t="s">
        <v>347</v>
      </c>
      <c r="D32" s="37">
        <v>44459</v>
      </c>
      <c r="E32" s="37">
        <v>45555</v>
      </c>
      <c r="F32" s="18" t="s">
        <v>348</v>
      </c>
      <c r="G32" s="19">
        <v>45555</v>
      </c>
      <c r="H32" s="95" t="s">
        <v>140</v>
      </c>
      <c r="I32" s="20">
        <v>45047</v>
      </c>
      <c r="J32" s="96" t="s">
        <v>349</v>
      </c>
      <c r="K32" s="18" t="s">
        <v>152</v>
      </c>
      <c r="L32" s="105" t="s">
        <v>350</v>
      </c>
      <c r="M32" s="18" t="s">
        <v>159</v>
      </c>
      <c r="N32" s="18" t="s">
        <v>351</v>
      </c>
      <c r="O32" s="65" t="s">
        <v>194</v>
      </c>
      <c r="P32" s="18" t="s">
        <v>162</v>
      </c>
      <c r="Q32" s="38">
        <v>666666</v>
      </c>
      <c r="R32" s="38">
        <v>2000000</v>
      </c>
      <c r="S32" s="38">
        <v>0</v>
      </c>
      <c r="T32" s="18" t="s">
        <v>150</v>
      </c>
      <c r="U32" s="18" t="s">
        <v>163</v>
      </c>
      <c r="V32" s="18" t="s">
        <v>140</v>
      </c>
      <c r="W32" s="137"/>
      <c r="X32" s="20">
        <f t="shared" si="2"/>
        <v>45555</v>
      </c>
      <c r="Y32" s="20">
        <f>DATE(YEAR(E32) + 6, MONTH(E32), DAY(E32))</f>
        <v>47746</v>
      </c>
      <c r="Z32" s="18" t="s">
        <v>141</v>
      </c>
      <c r="AA32" s="18" t="s">
        <v>165</v>
      </c>
      <c r="AB32" s="21" t="s">
        <v>165</v>
      </c>
      <c r="AC32" s="18" t="s">
        <v>249</v>
      </c>
    </row>
    <row r="33" spans="1:183">
      <c r="A33" s="113" t="s">
        <v>243</v>
      </c>
      <c r="B33" s="65" t="s">
        <v>352</v>
      </c>
      <c r="C33" s="65" t="s">
        <v>353</v>
      </c>
      <c r="D33" s="138">
        <v>44593</v>
      </c>
      <c r="E33" s="138">
        <v>45322</v>
      </c>
      <c r="F33" s="113" t="s">
        <v>165</v>
      </c>
      <c r="G33" s="92">
        <v>46418</v>
      </c>
      <c r="H33" s="110" t="s">
        <v>140</v>
      </c>
      <c r="I33" s="92">
        <v>45078</v>
      </c>
      <c r="J33" s="139" t="s">
        <v>354</v>
      </c>
      <c r="K33" s="113" t="s">
        <v>152</v>
      </c>
      <c r="L33" s="113">
        <v>2165592</v>
      </c>
      <c r="M33" s="113" t="s">
        <v>159</v>
      </c>
      <c r="N33" s="113" t="s">
        <v>247</v>
      </c>
      <c r="O33" s="113" t="s">
        <v>174</v>
      </c>
      <c r="P33" s="113" t="s">
        <v>248</v>
      </c>
      <c r="Q33" s="117">
        <v>400000</v>
      </c>
      <c r="R33" s="117">
        <v>2000000</v>
      </c>
      <c r="S33" s="117">
        <v>0</v>
      </c>
      <c r="T33" s="113" t="s">
        <v>150</v>
      </c>
      <c r="U33" s="113" t="s">
        <v>163</v>
      </c>
      <c r="V33" s="113" t="s">
        <v>140</v>
      </c>
      <c r="W33" s="118"/>
      <c r="X33" s="92">
        <f t="shared" si="2"/>
        <v>45689</v>
      </c>
      <c r="Y33" s="92">
        <f>DATE(YEAR(E33) + 3, MONTH(E33), DAY(E33))</f>
        <v>46418</v>
      </c>
      <c r="Z33" s="113" t="s">
        <v>141</v>
      </c>
      <c r="AA33" s="92" t="s">
        <v>165</v>
      </c>
      <c r="AB33" s="113" t="s">
        <v>165</v>
      </c>
      <c r="AC33" s="113" t="s">
        <v>249</v>
      </c>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c r="CC33" s="97"/>
      <c r="CD33" s="97"/>
      <c r="CE33" s="97"/>
      <c r="CF33" s="97"/>
      <c r="CG33" s="97"/>
      <c r="CH33" s="97"/>
      <c r="CI33" s="97"/>
      <c r="CJ33" s="97"/>
      <c r="CK33" s="97"/>
      <c r="CL33" s="97"/>
      <c r="CM33" s="97"/>
      <c r="CN33" s="97"/>
      <c r="CO33" s="97"/>
      <c r="CP33" s="97"/>
      <c r="CQ33" s="97"/>
      <c r="CR33" s="97"/>
      <c r="CS33" s="97"/>
      <c r="CT33" s="97"/>
      <c r="CU33" s="97"/>
      <c r="CV33" s="97"/>
      <c r="CW33" s="97"/>
      <c r="CX33" s="97"/>
      <c r="CY33" s="97"/>
      <c r="CZ33" s="97"/>
      <c r="DA33" s="97"/>
      <c r="DB33" s="97"/>
      <c r="DC33" s="97"/>
      <c r="DD33" s="97"/>
      <c r="DE33" s="97"/>
      <c r="DF33" s="97"/>
      <c r="DG33" s="97"/>
      <c r="DH33" s="97"/>
      <c r="DI33" s="97"/>
      <c r="DJ33" s="97"/>
      <c r="DK33" s="97"/>
      <c r="DL33" s="97"/>
      <c r="DM33" s="97"/>
      <c r="DN33" s="97"/>
      <c r="DO33" s="97"/>
      <c r="DP33" s="97"/>
      <c r="DQ33" s="97"/>
      <c r="DR33" s="97"/>
      <c r="DS33" s="97"/>
      <c r="DT33" s="97"/>
      <c r="DU33" s="97"/>
      <c r="DV33" s="97"/>
      <c r="DW33" s="97"/>
      <c r="DX33" s="97"/>
      <c r="DY33" s="97"/>
      <c r="DZ33" s="97"/>
      <c r="EA33" s="97"/>
      <c r="EB33" s="97"/>
      <c r="EC33" s="97"/>
      <c r="ED33" s="97"/>
      <c r="EE33" s="97"/>
      <c r="EF33" s="97"/>
      <c r="EG33" s="97"/>
      <c r="EH33" s="97"/>
      <c r="EI33" s="97"/>
      <c r="EJ33" s="97"/>
      <c r="EK33" s="97"/>
      <c r="EL33" s="97"/>
      <c r="EM33" s="97"/>
      <c r="EN33" s="97"/>
      <c r="EO33" s="97"/>
      <c r="EP33" s="97"/>
      <c r="EQ33" s="97"/>
      <c r="ER33" s="97"/>
      <c r="ES33" s="97"/>
      <c r="ET33" s="97"/>
      <c r="EU33" s="97"/>
      <c r="EV33" s="97"/>
      <c r="EW33" s="97"/>
      <c r="EX33" s="97"/>
      <c r="EY33" s="97"/>
      <c r="EZ33" s="97"/>
      <c r="FA33" s="97"/>
      <c r="FB33" s="97"/>
      <c r="FC33" s="97"/>
      <c r="FD33" s="97"/>
      <c r="FE33" s="97"/>
      <c r="FF33" s="97"/>
      <c r="FG33" s="97"/>
      <c r="FH33" s="97"/>
      <c r="FI33" s="97"/>
      <c r="FJ33" s="97"/>
      <c r="FK33" s="97"/>
      <c r="FL33" s="97"/>
      <c r="FM33" s="97"/>
      <c r="FN33" s="97"/>
      <c r="FO33" s="97"/>
      <c r="FP33" s="97"/>
      <c r="FQ33" s="97"/>
      <c r="FR33" s="97"/>
      <c r="FS33" s="97"/>
      <c r="FT33" s="97"/>
      <c r="FU33" s="97"/>
      <c r="FV33" s="97"/>
      <c r="FW33" s="97"/>
      <c r="FX33" s="97"/>
      <c r="FY33" s="97"/>
      <c r="FZ33" s="97"/>
      <c r="GA33" s="97"/>
    </row>
    <row r="34" spans="1:183" ht="30">
      <c r="A34" s="21" t="s">
        <v>355</v>
      </c>
      <c r="B34" s="18" t="s">
        <v>356</v>
      </c>
      <c r="C34" s="18" t="s">
        <v>357</v>
      </c>
      <c r="D34" s="19">
        <v>44287</v>
      </c>
      <c r="E34" s="19">
        <v>45381</v>
      </c>
      <c r="F34" s="18" t="s">
        <v>140</v>
      </c>
      <c r="G34" s="19">
        <v>45381</v>
      </c>
      <c r="H34" s="21" t="s">
        <v>140</v>
      </c>
      <c r="I34" s="20">
        <f>D34+365</f>
        <v>44652</v>
      </c>
      <c r="J34" s="18" t="s">
        <v>358</v>
      </c>
      <c r="K34" s="21" t="s">
        <v>152</v>
      </c>
      <c r="L34" s="22" t="s">
        <v>359</v>
      </c>
      <c r="M34" s="18" t="s">
        <v>159</v>
      </c>
      <c r="N34" s="18" t="s">
        <v>360</v>
      </c>
      <c r="O34" s="18" t="s">
        <v>313</v>
      </c>
      <c r="P34" s="18" t="s">
        <v>148</v>
      </c>
      <c r="Q34" s="23">
        <v>990000</v>
      </c>
      <c r="R34" s="23">
        <v>1980000</v>
      </c>
      <c r="S34" s="38">
        <v>0</v>
      </c>
      <c r="T34" s="21" t="s">
        <v>196</v>
      </c>
      <c r="U34" s="18" t="s">
        <v>163</v>
      </c>
      <c r="V34" s="18" t="s">
        <v>140</v>
      </c>
      <c r="W34" s="60"/>
      <c r="X34" s="20">
        <f t="shared" si="2"/>
        <v>45383</v>
      </c>
      <c r="Y34" s="20">
        <f>DATE(YEAR(E34) + 3, MONTH(E34), DAY(E34))</f>
        <v>46476</v>
      </c>
      <c r="Z34" s="21"/>
      <c r="AA34" s="21" t="s">
        <v>152</v>
      </c>
      <c r="AB34" s="21" t="s">
        <v>141</v>
      </c>
      <c r="AC34" s="21" t="s">
        <v>263</v>
      </c>
    </row>
    <row r="35" spans="1:183" ht="53.25" customHeight="1">
      <c r="A35" s="18" t="s">
        <v>361</v>
      </c>
      <c r="B35" s="18" t="s">
        <v>362</v>
      </c>
      <c r="C35" s="18" t="s">
        <v>363</v>
      </c>
      <c r="D35" s="140">
        <v>44440</v>
      </c>
      <c r="E35" s="140">
        <v>45536</v>
      </c>
      <c r="F35" s="141" t="s">
        <v>157</v>
      </c>
      <c r="G35" s="140">
        <v>45536</v>
      </c>
      <c r="H35" s="21" t="s">
        <v>140</v>
      </c>
      <c r="I35" s="20">
        <v>45047</v>
      </c>
      <c r="J35" s="18" t="s">
        <v>364</v>
      </c>
      <c r="K35" s="21" t="s">
        <v>152</v>
      </c>
      <c r="L35" s="22" t="s">
        <v>171</v>
      </c>
      <c r="M35" s="18" t="s">
        <v>159</v>
      </c>
      <c r="N35" s="18" t="s">
        <v>365</v>
      </c>
      <c r="O35" s="18" t="s">
        <v>366</v>
      </c>
      <c r="P35" s="21" t="s">
        <v>175</v>
      </c>
      <c r="Q35" s="23">
        <f>SUM(R35/3)</f>
        <v>499755</v>
      </c>
      <c r="R35" s="23">
        <v>1499265</v>
      </c>
      <c r="S35" s="38">
        <v>0</v>
      </c>
      <c r="T35" s="18" t="s">
        <v>150</v>
      </c>
      <c r="U35" s="18" t="s">
        <v>163</v>
      </c>
      <c r="V35" s="21" t="s">
        <v>140</v>
      </c>
      <c r="W35" s="21" t="s">
        <v>141</v>
      </c>
      <c r="X35" s="20">
        <f t="shared" si="2"/>
        <v>45536</v>
      </c>
      <c r="Y35" s="20">
        <f>DATE(YEAR(E35) + 3, MONTH(E35), DAY(E35))</f>
        <v>46631</v>
      </c>
      <c r="Z35" s="21" t="s">
        <v>141</v>
      </c>
      <c r="AA35" s="21" t="s">
        <v>165</v>
      </c>
      <c r="AB35" s="21" t="s">
        <v>165</v>
      </c>
      <c r="AC35" s="21" t="s">
        <v>263</v>
      </c>
    </row>
    <row r="36" spans="1:183" ht="30">
      <c r="A36" s="54" t="s">
        <v>367</v>
      </c>
      <c r="B36" s="52" t="s">
        <v>368</v>
      </c>
      <c r="C36" s="54" t="s">
        <v>369</v>
      </c>
      <c r="D36" s="142">
        <v>43356</v>
      </c>
      <c r="E36" s="142">
        <v>45181</v>
      </c>
      <c r="F36" s="54" t="s">
        <v>152</v>
      </c>
      <c r="G36" s="142">
        <v>45181</v>
      </c>
      <c r="H36" s="54" t="s">
        <v>140</v>
      </c>
      <c r="I36" s="61">
        <f>D36+912</f>
        <v>44268</v>
      </c>
      <c r="J36" s="54" t="s">
        <v>370</v>
      </c>
      <c r="K36" s="54" t="s">
        <v>152</v>
      </c>
      <c r="L36" s="58" t="s">
        <v>371</v>
      </c>
      <c r="M36" s="52" t="s">
        <v>172</v>
      </c>
      <c r="N36" s="54" t="s">
        <v>372</v>
      </c>
      <c r="O36" s="54" t="s">
        <v>256</v>
      </c>
      <c r="P36" s="54" t="s">
        <v>175</v>
      </c>
      <c r="Q36" s="143">
        <v>40000</v>
      </c>
      <c r="R36" s="143">
        <v>1231731</v>
      </c>
      <c r="S36" s="67">
        <v>0</v>
      </c>
      <c r="T36" s="54" t="s">
        <v>150</v>
      </c>
      <c r="U36" s="52" t="s">
        <v>163</v>
      </c>
      <c r="V36" s="54" t="s">
        <v>140</v>
      </c>
      <c r="W36" s="54" t="s">
        <v>141</v>
      </c>
      <c r="X36" s="61">
        <f t="shared" si="2"/>
        <v>44452</v>
      </c>
      <c r="Y36" s="61">
        <f>DATE(YEAR(E36) + 3, MONTH(E36), DAY(E36))</f>
        <v>46277</v>
      </c>
      <c r="Z36" s="54" t="s">
        <v>141</v>
      </c>
      <c r="AA36" s="54" t="s">
        <v>152</v>
      </c>
      <c r="AB36" s="54" t="s">
        <v>141</v>
      </c>
      <c r="AC36" s="54" t="s">
        <v>177</v>
      </c>
    </row>
    <row r="37" spans="1:183" ht="98.25" customHeight="1">
      <c r="A37" s="44" t="s">
        <v>373</v>
      </c>
      <c r="B37" s="78" t="s">
        <v>374</v>
      </c>
      <c r="C37" s="78" t="s">
        <v>375</v>
      </c>
      <c r="D37" s="120">
        <v>44926</v>
      </c>
      <c r="E37" s="120">
        <v>45029</v>
      </c>
      <c r="F37" s="44" t="s">
        <v>152</v>
      </c>
      <c r="G37" s="120">
        <v>45029</v>
      </c>
      <c r="H37" s="43" t="s">
        <v>140</v>
      </c>
      <c r="I37" s="50">
        <v>44905</v>
      </c>
      <c r="J37" s="144" t="s">
        <v>376</v>
      </c>
      <c r="K37" s="44" t="s">
        <v>152</v>
      </c>
      <c r="L37" s="145" t="s">
        <v>377</v>
      </c>
      <c r="M37" s="32" t="s">
        <v>159</v>
      </c>
      <c r="N37" s="44" t="s">
        <v>378</v>
      </c>
      <c r="O37" s="44"/>
      <c r="P37" s="44" t="s">
        <v>233</v>
      </c>
      <c r="Q37" s="134">
        <v>1025402.4</v>
      </c>
      <c r="R37" s="134">
        <v>1025402.4</v>
      </c>
      <c r="S37" s="134">
        <v>0</v>
      </c>
      <c r="T37" s="134" t="s">
        <v>150</v>
      </c>
      <c r="U37" s="134" t="s">
        <v>234</v>
      </c>
      <c r="V37" s="134" t="s">
        <v>140</v>
      </c>
      <c r="W37" s="146" t="s">
        <v>379</v>
      </c>
      <c r="X37" s="134" t="s">
        <v>141</v>
      </c>
      <c r="Y37" s="134" t="s">
        <v>141</v>
      </c>
      <c r="Z37" s="134" t="s">
        <v>141</v>
      </c>
      <c r="AA37" s="44" t="s">
        <v>165</v>
      </c>
      <c r="AB37" s="44" t="s">
        <v>165</v>
      </c>
      <c r="AC37" s="44" t="s">
        <v>235</v>
      </c>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A37" s="97"/>
      <c r="CB37" s="97"/>
      <c r="CC37" s="97"/>
      <c r="CD37" s="97"/>
      <c r="CE37" s="97"/>
      <c r="CF37" s="97"/>
      <c r="CG37" s="97"/>
      <c r="CH37" s="97"/>
      <c r="CI37" s="97"/>
      <c r="CJ37" s="97"/>
      <c r="CK37" s="97"/>
      <c r="CL37" s="97"/>
      <c r="CM37" s="97"/>
      <c r="CN37" s="97"/>
      <c r="CO37" s="97"/>
      <c r="CP37" s="97"/>
      <c r="CQ37" s="97"/>
      <c r="CR37" s="97"/>
      <c r="CS37" s="97"/>
      <c r="CT37" s="97"/>
      <c r="CU37" s="97"/>
      <c r="CV37" s="97"/>
      <c r="CW37" s="97"/>
      <c r="CX37" s="97"/>
      <c r="CY37" s="97"/>
      <c r="CZ37" s="97"/>
      <c r="DA37" s="97"/>
      <c r="DB37" s="97"/>
      <c r="DC37" s="97"/>
      <c r="DD37" s="97"/>
      <c r="DE37" s="97"/>
      <c r="DF37" s="97"/>
      <c r="DG37" s="97"/>
      <c r="DH37" s="97"/>
      <c r="DI37" s="97"/>
      <c r="DJ37" s="97"/>
      <c r="DK37" s="97"/>
      <c r="DL37" s="97"/>
      <c r="DM37" s="97"/>
      <c r="DN37" s="97"/>
      <c r="DO37" s="97"/>
      <c r="DP37" s="97"/>
      <c r="DQ37" s="97"/>
      <c r="DR37" s="97"/>
      <c r="DS37" s="97"/>
      <c r="DT37" s="97"/>
      <c r="DU37" s="97"/>
      <c r="DV37" s="97"/>
      <c r="DW37" s="97"/>
      <c r="DX37" s="97"/>
      <c r="DY37" s="97"/>
      <c r="DZ37" s="97"/>
      <c r="EA37" s="97"/>
      <c r="EB37" s="97"/>
      <c r="EC37" s="97"/>
      <c r="ED37" s="97"/>
      <c r="EE37" s="97"/>
      <c r="EF37" s="97"/>
      <c r="EG37" s="97"/>
      <c r="EH37" s="97"/>
      <c r="EI37" s="97"/>
      <c r="EJ37" s="97"/>
      <c r="EK37" s="97"/>
      <c r="EL37" s="97"/>
      <c r="EM37" s="97"/>
      <c r="EN37" s="97"/>
      <c r="EO37" s="97"/>
      <c r="EP37" s="97"/>
      <c r="EQ37" s="97"/>
      <c r="ER37" s="97"/>
      <c r="ES37" s="97"/>
      <c r="ET37" s="97"/>
      <c r="EU37" s="97"/>
      <c r="EV37" s="97"/>
      <c r="EW37" s="97"/>
      <c r="EX37" s="97"/>
      <c r="EY37" s="97"/>
      <c r="EZ37" s="97"/>
      <c r="FA37" s="97"/>
      <c r="FB37" s="97"/>
      <c r="FC37" s="97"/>
      <c r="FD37" s="97"/>
      <c r="FE37" s="97"/>
      <c r="FF37" s="97"/>
      <c r="FG37" s="97"/>
      <c r="FH37" s="97"/>
      <c r="FI37" s="97"/>
      <c r="FJ37" s="97"/>
      <c r="FK37" s="97"/>
      <c r="FL37" s="97"/>
      <c r="FM37" s="97"/>
      <c r="FN37" s="97"/>
      <c r="FO37" s="97"/>
      <c r="FP37" s="97"/>
      <c r="FQ37" s="97"/>
      <c r="FR37" s="97"/>
      <c r="FS37" s="97"/>
      <c r="FT37" s="97"/>
      <c r="FU37" s="97"/>
      <c r="FV37" s="97"/>
      <c r="FW37" s="97"/>
      <c r="FX37" s="97"/>
      <c r="FY37" s="97"/>
      <c r="FZ37" s="97"/>
      <c r="GA37" s="97"/>
    </row>
    <row r="38" spans="1:183" ht="30">
      <c r="A38" s="78" t="s">
        <v>380</v>
      </c>
      <c r="B38" s="78" t="s">
        <v>381</v>
      </c>
      <c r="C38" s="78" t="s">
        <v>381</v>
      </c>
      <c r="D38" s="82">
        <v>44440</v>
      </c>
      <c r="E38" s="82">
        <v>45535</v>
      </c>
      <c r="F38" s="78" t="s">
        <v>157</v>
      </c>
      <c r="G38" s="82">
        <v>48457</v>
      </c>
      <c r="H38" s="43" t="s">
        <v>157</v>
      </c>
      <c r="I38" s="50">
        <f>D38+365</f>
        <v>44805</v>
      </c>
      <c r="J38" s="147" t="s">
        <v>382</v>
      </c>
      <c r="K38" s="78" t="s">
        <v>152</v>
      </c>
      <c r="L38" s="97">
        <v>5234413</v>
      </c>
      <c r="M38" s="25" t="s">
        <v>159</v>
      </c>
      <c r="N38" s="78" t="s">
        <v>383</v>
      </c>
      <c r="O38" s="78" t="s">
        <v>313</v>
      </c>
      <c r="P38" s="44" t="s">
        <v>148</v>
      </c>
      <c r="Q38" s="148">
        <v>87329</v>
      </c>
      <c r="R38" s="148">
        <v>960629</v>
      </c>
      <c r="S38" s="146">
        <v>0</v>
      </c>
      <c r="T38" s="78" t="s">
        <v>150</v>
      </c>
      <c r="U38" s="78" t="s">
        <v>163</v>
      </c>
      <c r="V38" s="44" t="s">
        <v>157</v>
      </c>
      <c r="W38" s="78" t="s">
        <v>384</v>
      </c>
      <c r="X38" s="50">
        <v>45200</v>
      </c>
      <c r="Y38" s="50">
        <v>49583</v>
      </c>
      <c r="Z38" s="44" t="s">
        <v>141</v>
      </c>
      <c r="AA38" s="44" t="s">
        <v>152</v>
      </c>
      <c r="AB38" s="44" t="s">
        <v>141</v>
      </c>
      <c r="AC38" s="50" t="s">
        <v>263</v>
      </c>
    </row>
    <row r="39" spans="1:183" ht="60">
      <c r="A39" s="52" t="s">
        <v>385</v>
      </c>
      <c r="B39" s="52" t="s">
        <v>386</v>
      </c>
      <c r="C39" s="52" t="s">
        <v>387</v>
      </c>
      <c r="D39" s="53">
        <v>44022</v>
      </c>
      <c r="E39" s="53">
        <v>45443</v>
      </c>
      <c r="F39" s="94" t="s">
        <v>152</v>
      </c>
      <c r="G39" s="53">
        <v>45443</v>
      </c>
      <c r="H39" s="95" t="s">
        <v>157</v>
      </c>
      <c r="I39" s="20">
        <v>45017</v>
      </c>
      <c r="J39" s="149" t="s">
        <v>310</v>
      </c>
      <c r="K39" s="18" t="s">
        <v>152</v>
      </c>
      <c r="L39" s="104" t="s">
        <v>311</v>
      </c>
      <c r="M39" s="86" t="s">
        <v>159</v>
      </c>
      <c r="N39" s="149" t="s">
        <v>312</v>
      </c>
      <c r="O39" s="18" t="s">
        <v>313</v>
      </c>
      <c r="P39" s="18" t="s">
        <v>148</v>
      </c>
      <c r="Q39" s="23">
        <v>950000</v>
      </c>
      <c r="R39" s="130">
        <v>950000</v>
      </c>
      <c r="S39" s="116">
        <v>0</v>
      </c>
      <c r="T39" s="65" t="s">
        <v>150</v>
      </c>
      <c r="U39" s="86" t="s">
        <v>163</v>
      </c>
      <c r="V39" s="18" t="s">
        <v>157</v>
      </c>
      <c r="W39" s="21" t="s">
        <v>141</v>
      </c>
      <c r="X39" s="50">
        <f>DATE(YEAR(D39) + 3, MONTH(D39), DAY(D39))</f>
        <v>45117</v>
      </c>
      <c r="Y39" s="50">
        <f>DATE(YEAR(E39) + 3, MONTH(E39), DAY(E39))</f>
        <v>46538</v>
      </c>
      <c r="Z39" s="21" t="s">
        <v>141</v>
      </c>
      <c r="AA39" s="21" t="s">
        <v>152</v>
      </c>
      <c r="AB39" s="21" t="s">
        <v>141</v>
      </c>
      <c r="AC39" s="20" t="s">
        <v>263</v>
      </c>
    </row>
    <row r="40" spans="1:183" s="157" customFormat="1" ht="60">
      <c r="A40" s="54" t="s">
        <v>388</v>
      </c>
      <c r="B40" s="54" t="s">
        <v>389</v>
      </c>
      <c r="C40" s="150" t="s">
        <v>390</v>
      </c>
      <c r="D40" s="142">
        <v>44470</v>
      </c>
      <c r="E40" s="151">
        <v>45930</v>
      </c>
      <c r="F40" s="54" t="s">
        <v>152</v>
      </c>
      <c r="G40" s="152">
        <v>45930</v>
      </c>
      <c r="H40" s="54" t="s">
        <v>157</v>
      </c>
      <c r="I40" s="61">
        <f>D40+365</f>
        <v>44835</v>
      </c>
      <c r="J40" s="153" t="s">
        <v>391</v>
      </c>
      <c r="K40" s="54" t="s">
        <v>143</v>
      </c>
      <c r="L40" s="154">
        <v>2248713</v>
      </c>
      <c r="M40" s="52" t="s">
        <v>172</v>
      </c>
      <c r="N40" s="54" t="s">
        <v>392</v>
      </c>
      <c r="O40" s="113" t="s">
        <v>393</v>
      </c>
      <c r="P40" s="113" t="s">
        <v>175</v>
      </c>
      <c r="Q40" s="155">
        <v>223237</v>
      </c>
      <c r="R40" s="156">
        <v>892948</v>
      </c>
      <c r="S40" s="67">
        <v>0</v>
      </c>
      <c r="T40" s="52" t="s">
        <v>150</v>
      </c>
      <c r="U40" s="52" t="s">
        <v>163</v>
      </c>
      <c r="V40" s="139" t="s">
        <v>157</v>
      </c>
      <c r="W40" s="21" t="s">
        <v>141</v>
      </c>
      <c r="X40" s="92">
        <f t="shared" ref="X40:X45" si="3">DATE(YEAR(D40) + 3, MONTH(D40), DAY(D40))</f>
        <v>45566</v>
      </c>
      <c r="Y40" s="92">
        <f>DATE(YEAR(E40) + 6, MONTH(E40), DAY(E40))</f>
        <v>48121</v>
      </c>
      <c r="Z40" s="113" t="s">
        <v>141</v>
      </c>
      <c r="AA40" s="92" t="s">
        <v>152</v>
      </c>
      <c r="AB40" s="92" t="s">
        <v>141</v>
      </c>
      <c r="AC40" s="113" t="s">
        <v>177</v>
      </c>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17"/>
      <c r="FG40" s="17"/>
      <c r="FH40" s="17"/>
      <c r="FI40" s="17"/>
      <c r="FJ40" s="17"/>
      <c r="FK40" s="17"/>
      <c r="FL40" s="17"/>
      <c r="FM40" s="17"/>
      <c r="FN40" s="17"/>
      <c r="FO40" s="17"/>
      <c r="FP40" s="17"/>
      <c r="FQ40" s="17"/>
      <c r="FR40" s="17"/>
      <c r="FS40" s="17"/>
      <c r="FT40" s="17"/>
      <c r="FU40" s="17"/>
      <c r="FV40" s="17"/>
      <c r="FW40" s="17"/>
      <c r="FX40" s="17"/>
      <c r="FY40" s="17"/>
      <c r="FZ40" s="17"/>
      <c r="GA40" s="17"/>
    </row>
    <row r="41" spans="1:183" s="157" customFormat="1" ht="60" customHeight="1">
      <c r="A41" s="52" t="s">
        <v>394</v>
      </c>
      <c r="B41" s="52" t="s">
        <v>395</v>
      </c>
      <c r="C41" s="136" t="s">
        <v>396</v>
      </c>
      <c r="D41" s="53">
        <v>44621</v>
      </c>
      <c r="E41" s="158">
        <v>46081</v>
      </c>
      <c r="F41" s="54" t="s">
        <v>165</v>
      </c>
      <c r="G41" s="159">
        <v>48301</v>
      </c>
      <c r="H41" s="54" t="s">
        <v>157</v>
      </c>
      <c r="I41" s="61">
        <v>45168</v>
      </c>
      <c r="J41" s="128" t="s">
        <v>397</v>
      </c>
      <c r="K41" s="54" t="s">
        <v>143</v>
      </c>
      <c r="L41" s="129">
        <v>3039051</v>
      </c>
      <c r="M41" s="54" t="s">
        <v>159</v>
      </c>
      <c r="N41" s="54" t="s">
        <v>262</v>
      </c>
      <c r="O41" s="65" t="s">
        <v>313</v>
      </c>
      <c r="P41" s="113" t="s">
        <v>148</v>
      </c>
      <c r="Q41" s="160">
        <v>170351</v>
      </c>
      <c r="R41" s="143">
        <v>830456.8</v>
      </c>
      <c r="S41" s="59">
        <v>0</v>
      </c>
      <c r="T41" s="54" t="s">
        <v>150</v>
      </c>
      <c r="U41" s="54" t="s">
        <v>163</v>
      </c>
      <c r="V41" s="128" t="s">
        <v>157</v>
      </c>
      <c r="W41" s="133" t="s">
        <v>141</v>
      </c>
      <c r="X41" s="92">
        <f t="shared" si="3"/>
        <v>45717</v>
      </c>
      <c r="Y41" s="92">
        <f>(DATE(YEAR(E41) +6, MONTH(E41), DAY(E41)))</f>
        <v>48272</v>
      </c>
      <c r="Z41" s="113" t="s">
        <v>165</v>
      </c>
      <c r="AA41" s="113" t="s">
        <v>152</v>
      </c>
      <c r="AB41" s="113" t="s">
        <v>141</v>
      </c>
      <c r="AC41" s="113" t="s">
        <v>263</v>
      </c>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c r="CA41" s="17"/>
      <c r="CB41" s="17"/>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7"/>
      <c r="EU41" s="17"/>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7"/>
      <c r="FT41" s="17"/>
      <c r="FU41" s="17"/>
      <c r="FV41" s="17"/>
      <c r="FW41" s="17"/>
      <c r="FX41" s="17"/>
      <c r="FY41" s="17"/>
      <c r="FZ41" s="17"/>
      <c r="GA41" s="17"/>
    </row>
    <row r="42" spans="1:183" ht="60">
      <c r="A42" s="31" t="s">
        <v>398</v>
      </c>
      <c r="B42" s="35" t="s">
        <v>399</v>
      </c>
      <c r="C42" s="35" t="s">
        <v>400</v>
      </c>
      <c r="D42" s="161">
        <v>43604</v>
      </c>
      <c r="E42" s="162">
        <v>44695</v>
      </c>
      <c r="F42" s="54" t="s">
        <v>152</v>
      </c>
      <c r="G42" s="163">
        <v>44695</v>
      </c>
      <c r="H42" s="28" t="s">
        <v>157</v>
      </c>
      <c r="I42" s="31">
        <v>44587</v>
      </c>
      <c r="J42" s="164" t="s">
        <v>401</v>
      </c>
      <c r="K42" s="31"/>
      <c r="L42" s="165"/>
      <c r="M42" s="25" t="s">
        <v>172</v>
      </c>
      <c r="N42" s="31" t="s">
        <v>402</v>
      </c>
      <c r="O42" s="113" t="s">
        <v>366</v>
      </c>
      <c r="P42" s="65" t="s">
        <v>175</v>
      </c>
      <c r="Q42" s="160">
        <v>259067</v>
      </c>
      <c r="R42" s="143">
        <v>777201</v>
      </c>
      <c r="S42" s="59">
        <v>0</v>
      </c>
      <c r="T42" s="54" t="s">
        <v>150</v>
      </c>
      <c r="U42" s="52" t="s">
        <v>163</v>
      </c>
      <c r="V42" s="139" t="s">
        <v>140</v>
      </c>
      <c r="W42" s="115" t="s">
        <v>141</v>
      </c>
      <c r="X42" s="92">
        <f t="shared" si="3"/>
        <v>44700</v>
      </c>
      <c r="Y42" s="92">
        <f>DATE(YEAR(E42) + 3, MONTH(E42), DAY(E42))</f>
        <v>45791</v>
      </c>
      <c r="Z42" s="113" t="s">
        <v>141</v>
      </c>
      <c r="AA42" s="113" t="s">
        <v>152</v>
      </c>
      <c r="AB42" s="113" t="s">
        <v>141</v>
      </c>
      <c r="AC42" s="113" t="s">
        <v>177</v>
      </c>
    </row>
    <row r="43" spans="1:183" ht="48.75" customHeight="1">
      <c r="A43" s="65" t="s">
        <v>403</v>
      </c>
      <c r="B43" s="65" t="s">
        <v>404</v>
      </c>
      <c r="C43" s="65" t="s">
        <v>405</v>
      </c>
      <c r="D43" s="127">
        <v>44235</v>
      </c>
      <c r="E43" s="127">
        <v>45695</v>
      </c>
      <c r="F43" s="35" t="s">
        <v>152</v>
      </c>
      <c r="G43" s="92">
        <v>45695</v>
      </c>
      <c r="H43" s="110" t="s">
        <v>140</v>
      </c>
      <c r="I43" s="92">
        <f>D43+365</f>
        <v>44600</v>
      </c>
      <c r="J43" s="128" t="s">
        <v>324</v>
      </c>
      <c r="K43" s="113" t="s">
        <v>152</v>
      </c>
      <c r="L43" s="166" t="s">
        <v>406</v>
      </c>
      <c r="M43" s="97" t="s">
        <v>172</v>
      </c>
      <c r="N43" s="65" t="s">
        <v>337</v>
      </c>
      <c r="O43" s="113" t="s">
        <v>269</v>
      </c>
      <c r="P43" s="65" t="s">
        <v>270</v>
      </c>
      <c r="Q43" s="130">
        <v>187500</v>
      </c>
      <c r="R43" s="167">
        <v>750000</v>
      </c>
      <c r="S43" s="34">
        <v>0</v>
      </c>
      <c r="T43" s="35" t="s">
        <v>150</v>
      </c>
      <c r="U43" s="35" t="s">
        <v>163</v>
      </c>
      <c r="V43" s="113" t="s">
        <v>140</v>
      </c>
      <c r="W43" s="21" t="s">
        <v>141</v>
      </c>
      <c r="X43" s="92">
        <f t="shared" si="3"/>
        <v>45330</v>
      </c>
      <c r="Y43" s="92">
        <f>DATE(YEAR(E43) + 3, MONTH(E43), DAY(E43))</f>
        <v>46790</v>
      </c>
      <c r="Z43" s="113" t="s">
        <v>141</v>
      </c>
      <c r="AA43" s="113" t="s">
        <v>165</v>
      </c>
      <c r="AB43" s="113" t="s">
        <v>165</v>
      </c>
      <c r="AC43" s="113" t="s">
        <v>166</v>
      </c>
    </row>
    <row r="44" spans="1:183" ht="60">
      <c r="A44" s="18" t="s">
        <v>407</v>
      </c>
      <c r="B44" s="18" t="s">
        <v>408</v>
      </c>
      <c r="C44" s="18" t="s">
        <v>409</v>
      </c>
      <c r="D44" s="37">
        <v>43689</v>
      </c>
      <c r="E44" s="19">
        <v>44784</v>
      </c>
      <c r="F44" s="18" t="s">
        <v>410</v>
      </c>
      <c r="G44" s="19">
        <v>45149</v>
      </c>
      <c r="H44" s="18" t="s">
        <v>157</v>
      </c>
      <c r="I44" s="20">
        <f>D44+912</f>
        <v>44601</v>
      </c>
      <c r="J44" s="18" t="s">
        <v>411</v>
      </c>
      <c r="K44" s="18" t="s">
        <v>152</v>
      </c>
      <c r="L44" s="105" t="s">
        <v>412</v>
      </c>
      <c r="M44" s="18" t="s">
        <v>172</v>
      </c>
      <c r="N44" s="18" t="s">
        <v>413</v>
      </c>
      <c r="O44" s="18" t="s">
        <v>414</v>
      </c>
      <c r="P44" s="18" t="s">
        <v>233</v>
      </c>
      <c r="Q44" s="23">
        <v>150000</v>
      </c>
      <c r="R44" s="23">
        <v>700000</v>
      </c>
      <c r="S44" s="38">
        <v>0</v>
      </c>
      <c r="T44" s="18" t="s">
        <v>150</v>
      </c>
      <c r="U44" s="18" t="s">
        <v>163</v>
      </c>
      <c r="V44" s="18" t="s">
        <v>157</v>
      </c>
      <c r="W44" s="21" t="s">
        <v>141</v>
      </c>
      <c r="X44" s="20">
        <f t="shared" si="3"/>
        <v>44785</v>
      </c>
      <c r="Y44" s="20">
        <f>DATE(YEAR(E44) + 6, MONTH(E44), DAY(E44))</f>
        <v>46976</v>
      </c>
      <c r="Z44" s="21" t="s">
        <v>141</v>
      </c>
      <c r="AA44" s="21" t="s">
        <v>165</v>
      </c>
      <c r="AB44" s="21" t="s">
        <v>165</v>
      </c>
      <c r="AC44" s="20" t="s">
        <v>166</v>
      </c>
    </row>
    <row r="45" spans="1:183" ht="75">
      <c r="A45" s="18" t="s">
        <v>415</v>
      </c>
      <c r="B45" s="18" t="s">
        <v>416</v>
      </c>
      <c r="C45" s="18" t="s">
        <v>417</v>
      </c>
      <c r="D45" s="19">
        <v>44105</v>
      </c>
      <c r="E45" s="19">
        <v>45199</v>
      </c>
      <c r="F45" s="18" t="s">
        <v>165</v>
      </c>
      <c r="G45" s="20">
        <v>45930</v>
      </c>
      <c r="H45" s="56" t="s">
        <v>157</v>
      </c>
      <c r="I45" s="20">
        <v>45016</v>
      </c>
      <c r="J45" s="96" t="s">
        <v>418</v>
      </c>
      <c r="K45" s="21" t="s">
        <v>152</v>
      </c>
      <c r="L45" s="22" t="s">
        <v>419</v>
      </c>
      <c r="M45" s="18" t="s">
        <v>159</v>
      </c>
      <c r="N45" s="18" t="s">
        <v>343</v>
      </c>
      <c r="O45" s="113" t="s">
        <v>256</v>
      </c>
      <c r="P45" s="21" t="s">
        <v>175</v>
      </c>
      <c r="Q45" s="23">
        <v>140000</v>
      </c>
      <c r="R45" s="23">
        <f>Q45*5</f>
        <v>700000</v>
      </c>
      <c r="S45" s="168">
        <v>0</v>
      </c>
      <c r="T45" s="21" t="s">
        <v>150</v>
      </c>
      <c r="U45" s="21" t="s">
        <v>163</v>
      </c>
      <c r="V45" s="21" t="s">
        <v>157</v>
      </c>
      <c r="W45" s="21" t="s">
        <v>141</v>
      </c>
      <c r="X45" s="20">
        <f t="shared" si="3"/>
        <v>45200</v>
      </c>
      <c r="Y45" s="20">
        <f>DATE(YEAR(E45) + 3, MONTH(E45), DAY(E45))</f>
        <v>46295</v>
      </c>
      <c r="Z45" s="21" t="s">
        <v>141</v>
      </c>
      <c r="AA45" s="21" t="s">
        <v>152</v>
      </c>
      <c r="AB45" s="21" t="s">
        <v>141</v>
      </c>
      <c r="AC45" s="20" t="s">
        <v>257</v>
      </c>
    </row>
    <row r="46" spans="1:183" ht="77.7" customHeight="1">
      <c r="A46" s="52" t="s">
        <v>420</v>
      </c>
      <c r="B46" s="52" t="s">
        <v>421</v>
      </c>
      <c r="C46" s="52" t="s">
        <v>422</v>
      </c>
      <c r="D46" s="53">
        <v>44137</v>
      </c>
      <c r="E46" s="53">
        <v>45597</v>
      </c>
      <c r="F46" s="52" t="s">
        <v>165</v>
      </c>
      <c r="G46" s="55">
        <v>45597</v>
      </c>
      <c r="H46" s="95" t="s">
        <v>157</v>
      </c>
      <c r="I46" s="20">
        <v>44576</v>
      </c>
      <c r="J46" s="57" t="s">
        <v>423</v>
      </c>
      <c r="K46" s="52" t="s">
        <v>152</v>
      </c>
      <c r="L46" s="64" t="s">
        <v>424</v>
      </c>
      <c r="M46" s="18" t="s">
        <v>172</v>
      </c>
      <c r="N46" s="52" t="s">
        <v>425</v>
      </c>
      <c r="O46" s="52" t="s">
        <v>426</v>
      </c>
      <c r="P46" s="52" t="s">
        <v>427</v>
      </c>
      <c r="Q46" s="143">
        <f>R46/4</f>
        <v>175000</v>
      </c>
      <c r="R46" s="143">
        <v>700000</v>
      </c>
      <c r="S46" s="67">
        <v>0</v>
      </c>
      <c r="T46" s="54" t="s">
        <v>150</v>
      </c>
      <c r="U46" s="54" t="s">
        <v>163</v>
      </c>
      <c r="V46" s="21" t="s">
        <v>157</v>
      </c>
      <c r="W46" s="169"/>
      <c r="X46" s="20">
        <f>DATE(YEAR(D47) + 3, MONTH(D47), DAY(D47))</f>
        <v>45548</v>
      </c>
      <c r="Y46" s="20">
        <f>DATE(YEAR(E46) + 3, MONTH(E46), DAY(E46))</f>
        <v>46692</v>
      </c>
      <c r="Z46" s="21" t="s">
        <v>141</v>
      </c>
      <c r="AA46" s="21" t="s">
        <v>152</v>
      </c>
      <c r="AB46" s="21" t="s">
        <v>141</v>
      </c>
      <c r="AC46" s="21" t="s">
        <v>166</v>
      </c>
    </row>
    <row r="47" spans="1:183" ht="90">
      <c r="A47" s="21" t="s">
        <v>428</v>
      </c>
      <c r="B47" s="18" t="s">
        <v>429</v>
      </c>
      <c r="C47" s="18" t="s">
        <v>430</v>
      </c>
      <c r="D47" s="98">
        <v>44452</v>
      </c>
      <c r="E47" s="98">
        <v>44998</v>
      </c>
      <c r="F47" s="18" t="s">
        <v>348</v>
      </c>
      <c r="G47" s="20">
        <v>45548</v>
      </c>
      <c r="H47" s="56" t="s">
        <v>140</v>
      </c>
      <c r="I47" s="20">
        <f>D47+365</f>
        <v>44817</v>
      </c>
      <c r="J47" s="99" t="s">
        <v>431</v>
      </c>
      <c r="K47" s="21" t="s">
        <v>143</v>
      </c>
      <c r="L47" s="22" t="s">
        <v>432</v>
      </c>
      <c r="M47" s="18" t="s">
        <v>172</v>
      </c>
      <c r="N47" s="21" t="s">
        <v>433</v>
      </c>
      <c r="O47" s="21" t="s">
        <v>161</v>
      </c>
      <c r="P47" s="21" t="s">
        <v>162</v>
      </c>
      <c r="Q47" s="24">
        <v>350000</v>
      </c>
      <c r="R47" s="24">
        <v>700000</v>
      </c>
      <c r="S47" s="24">
        <v>0</v>
      </c>
      <c r="T47" s="21" t="s">
        <v>150</v>
      </c>
      <c r="U47" s="106" t="s">
        <v>163</v>
      </c>
      <c r="V47" s="106" t="s">
        <v>140</v>
      </c>
      <c r="W47" s="113" t="s">
        <v>141</v>
      </c>
      <c r="X47" s="92">
        <f t="shared" ref="X47:X52" si="4">DATE(YEAR(D47) + 3, MONTH(D47), DAY(D47))</f>
        <v>45548</v>
      </c>
      <c r="Y47" s="93">
        <f>DATE(YEAR(E47) + 6, MONTH(E47), DAY(E47))</f>
        <v>47190</v>
      </c>
      <c r="Z47" s="113" t="s">
        <v>141</v>
      </c>
      <c r="AA47" s="20" t="s">
        <v>165</v>
      </c>
      <c r="AB47" s="20" t="s">
        <v>165</v>
      </c>
      <c r="AC47" s="21" t="s">
        <v>153</v>
      </c>
    </row>
    <row r="48" spans="1:183" ht="30">
      <c r="A48" s="18" t="s">
        <v>434</v>
      </c>
      <c r="B48" s="18" t="s">
        <v>435</v>
      </c>
      <c r="C48" s="18" t="s">
        <v>436</v>
      </c>
      <c r="D48" s="19">
        <v>44839</v>
      </c>
      <c r="E48" s="19">
        <v>45569</v>
      </c>
      <c r="F48" s="21" t="s">
        <v>152</v>
      </c>
      <c r="G48" s="19">
        <v>45569</v>
      </c>
      <c r="H48" s="56" t="s">
        <v>140</v>
      </c>
      <c r="I48" s="20">
        <v>45170</v>
      </c>
      <c r="J48" s="96" t="s">
        <v>437</v>
      </c>
      <c r="K48" s="18" t="s">
        <v>152</v>
      </c>
      <c r="L48" s="105" t="s">
        <v>438</v>
      </c>
      <c r="M48" s="18" t="s">
        <v>159</v>
      </c>
      <c r="N48" s="18" t="s">
        <v>439</v>
      </c>
      <c r="O48" s="113" t="s">
        <v>174</v>
      </c>
      <c r="P48" s="18" t="s">
        <v>440</v>
      </c>
      <c r="Q48" s="38">
        <v>639785</v>
      </c>
      <c r="R48" s="38">
        <v>639785</v>
      </c>
      <c r="S48" s="24">
        <v>0</v>
      </c>
      <c r="T48" s="21" t="s">
        <v>150</v>
      </c>
      <c r="U48" s="21" t="s">
        <v>151</v>
      </c>
      <c r="V48" s="21" t="s">
        <v>157</v>
      </c>
      <c r="W48" s="21" t="s">
        <v>141</v>
      </c>
      <c r="X48" s="20">
        <f t="shared" si="4"/>
        <v>45935</v>
      </c>
      <c r="Y48" s="20">
        <f>DATE(YEAR(E48) + 6, MONTH(E48), DAY(E48))</f>
        <v>47760</v>
      </c>
      <c r="Z48" s="21" t="s">
        <v>141</v>
      </c>
      <c r="AA48" s="21" t="s">
        <v>165</v>
      </c>
      <c r="AB48" s="21" t="s">
        <v>165</v>
      </c>
      <c r="AC48" s="20" t="s">
        <v>289</v>
      </c>
    </row>
    <row r="49" spans="1:183" ht="45">
      <c r="A49" s="52" t="s">
        <v>441</v>
      </c>
      <c r="B49" s="52" t="s">
        <v>442</v>
      </c>
      <c r="C49" s="52" t="s">
        <v>443</v>
      </c>
      <c r="D49" s="53">
        <v>43843</v>
      </c>
      <c r="E49" s="61">
        <v>45303</v>
      </c>
      <c r="F49" s="52" t="s">
        <v>152</v>
      </c>
      <c r="G49" s="61">
        <v>45303</v>
      </c>
      <c r="H49" s="170" t="s">
        <v>157</v>
      </c>
      <c r="I49" s="20">
        <v>45107</v>
      </c>
      <c r="J49" s="57" t="s">
        <v>444</v>
      </c>
      <c r="K49" s="18" t="s">
        <v>152</v>
      </c>
      <c r="L49" s="105" t="s">
        <v>445</v>
      </c>
      <c r="M49" s="57" t="s">
        <v>159</v>
      </c>
      <c r="N49" s="40" t="s">
        <v>446</v>
      </c>
      <c r="O49" s="52" t="s">
        <v>447</v>
      </c>
      <c r="P49" s="52" t="s">
        <v>233</v>
      </c>
      <c r="Q49" s="23">
        <v>100000</v>
      </c>
      <c r="R49" s="23">
        <v>552503.66</v>
      </c>
      <c r="S49" s="52" t="s">
        <v>141</v>
      </c>
      <c r="T49" s="18" t="s">
        <v>150</v>
      </c>
      <c r="U49" s="52" t="s">
        <v>163</v>
      </c>
      <c r="V49" s="52" t="s">
        <v>140</v>
      </c>
      <c r="W49" s="18" t="s">
        <v>448</v>
      </c>
      <c r="X49" s="20">
        <f t="shared" si="4"/>
        <v>44939</v>
      </c>
      <c r="Y49" s="61">
        <f>DATE(YEAR(E49) + 3, MONTH(E49), DAY(E49))</f>
        <v>46399</v>
      </c>
      <c r="Z49" s="21" t="s">
        <v>141</v>
      </c>
      <c r="AA49" s="21" t="s">
        <v>165</v>
      </c>
      <c r="AB49" s="21" t="s">
        <v>165</v>
      </c>
      <c r="AC49" s="171" t="s">
        <v>277</v>
      </c>
    </row>
    <row r="50" spans="1:183" ht="45">
      <c r="A50" s="52" t="s">
        <v>449</v>
      </c>
      <c r="B50" s="52" t="s">
        <v>450</v>
      </c>
      <c r="C50" s="52" t="s">
        <v>451</v>
      </c>
      <c r="D50" s="53">
        <v>42338</v>
      </c>
      <c r="E50" s="172">
        <v>45146</v>
      </c>
      <c r="F50" s="52" t="s">
        <v>152</v>
      </c>
      <c r="G50" s="172">
        <v>45146</v>
      </c>
      <c r="H50" s="136" t="s">
        <v>140</v>
      </c>
      <c r="I50" s="20" t="s">
        <v>293</v>
      </c>
      <c r="J50" s="57" t="s">
        <v>452</v>
      </c>
      <c r="K50" s="21" t="s">
        <v>143</v>
      </c>
      <c r="L50" s="101" t="s">
        <v>453</v>
      </c>
      <c r="M50" s="52" t="s">
        <v>159</v>
      </c>
      <c r="N50" s="40" t="s">
        <v>262</v>
      </c>
      <c r="O50" s="52" t="s">
        <v>313</v>
      </c>
      <c r="P50" s="52" t="s">
        <v>148</v>
      </c>
      <c r="Q50" s="23">
        <v>54000</v>
      </c>
      <c r="R50" s="23">
        <v>540000</v>
      </c>
      <c r="S50" s="67">
        <v>0</v>
      </c>
      <c r="T50" s="18" t="s">
        <v>150</v>
      </c>
      <c r="U50" s="52" t="s">
        <v>163</v>
      </c>
      <c r="V50" s="52" t="s">
        <v>157</v>
      </c>
      <c r="W50" s="21" t="s">
        <v>141</v>
      </c>
      <c r="X50" s="20">
        <f t="shared" si="4"/>
        <v>43434</v>
      </c>
      <c r="Y50" s="61">
        <f>DATE(YEAR(E50) + 3, MONTH(E50), DAY(E50))</f>
        <v>46242</v>
      </c>
      <c r="Z50" s="20"/>
      <c r="AA50" s="20" t="s">
        <v>152</v>
      </c>
      <c r="AB50" s="20" t="s">
        <v>141</v>
      </c>
      <c r="AC50" s="171" t="s">
        <v>263</v>
      </c>
    </row>
    <row r="51" spans="1:183" ht="90">
      <c r="A51" s="52" t="s">
        <v>454</v>
      </c>
      <c r="B51" s="52" t="s">
        <v>455</v>
      </c>
      <c r="C51" s="52" t="s">
        <v>456</v>
      </c>
      <c r="D51" s="172">
        <v>44389</v>
      </c>
      <c r="E51" s="172">
        <v>45118</v>
      </c>
      <c r="F51" s="52" t="s">
        <v>165</v>
      </c>
      <c r="G51" s="53">
        <v>45849</v>
      </c>
      <c r="H51" s="136" t="s">
        <v>140</v>
      </c>
      <c r="I51" s="20">
        <v>44722</v>
      </c>
      <c r="J51" s="57" t="s">
        <v>457</v>
      </c>
      <c r="K51" s="18" t="s">
        <v>143</v>
      </c>
      <c r="L51" s="18">
        <v>9577300</v>
      </c>
      <c r="M51" s="57" t="s">
        <v>159</v>
      </c>
      <c r="N51" s="40" t="s">
        <v>458</v>
      </c>
      <c r="O51" s="86" t="s">
        <v>459</v>
      </c>
      <c r="P51" s="52" t="s">
        <v>162</v>
      </c>
      <c r="Q51" s="38">
        <v>125000</v>
      </c>
      <c r="R51" s="38">
        <v>500000</v>
      </c>
      <c r="S51" s="67">
        <v>0</v>
      </c>
      <c r="T51" s="18" t="s">
        <v>150</v>
      </c>
      <c r="U51" s="52" t="s">
        <v>163</v>
      </c>
      <c r="V51" s="52" t="s">
        <v>140</v>
      </c>
      <c r="W51" s="137"/>
      <c r="X51" s="20">
        <f t="shared" si="4"/>
        <v>45485</v>
      </c>
      <c r="Y51" s="61">
        <f>DATE(YEAR(E51) + 6, MONTH(E51), DAY(E51))</f>
        <v>47310</v>
      </c>
      <c r="Z51" s="18"/>
      <c r="AA51" s="21" t="s">
        <v>152</v>
      </c>
      <c r="AB51" s="21" t="s">
        <v>141</v>
      </c>
      <c r="AC51" s="57" t="s">
        <v>166</v>
      </c>
    </row>
    <row r="52" spans="1:183" ht="90">
      <c r="A52" s="54" t="s">
        <v>460</v>
      </c>
      <c r="B52" s="52" t="s">
        <v>461</v>
      </c>
      <c r="C52" s="52" t="s">
        <v>462</v>
      </c>
      <c r="D52" s="142">
        <v>44393</v>
      </c>
      <c r="E52" s="142">
        <v>45488</v>
      </c>
      <c r="F52" s="54" t="s">
        <v>165</v>
      </c>
      <c r="G52" s="61">
        <v>45853</v>
      </c>
      <c r="H52" s="56" t="s">
        <v>157</v>
      </c>
      <c r="I52" s="20">
        <f>D52+730</f>
        <v>45123</v>
      </c>
      <c r="J52" s="173" t="s">
        <v>463</v>
      </c>
      <c r="K52" s="21" t="s">
        <v>143</v>
      </c>
      <c r="L52" s="17">
        <v>7769023</v>
      </c>
      <c r="M52" s="54" t="s">
        <v>172</v>
      </c>
      <c r="N52" s="106" t="s">
        <v>464</v>
      </c>
      <c r="O52" s="106" t="s">
        <v>465</v>
      </c>
      <c r="P52" s="106" t="s">
        <v>248</v>
      </c>
      <c r="Q52" s="24">
        <v>112500</v>
      </c>
      <c r="R52" s="24">
        <v>450000</v>
      </c>
      <c r="S52" s="59">
        <v>0</v>
      </c>
      <c r="T52" s="106" t="s">
        <v>150</v>
      </c>
      <c r="U52" s="174" t="s">
        <v>151</v>
      </c>
      <c r="V52" s="106" t="s">
        <v>140</v>
      </c>
      <c r="W52" s="175" t="s">
        <v>466</v>
      </c>
      <c r="X52" s="20">
        <f t="shared" si="4"/>
        <v>45489</v>
      </c>
      <c r="Y52" s="61">
        <f>DATE(YEAR(E52) + 3, MONTH(E52), DAY(E52))</f>
        <v>46583</v>
      </c>
      <c r="Z52" s="21" t="s">
        <v>141</v>
      </c>
      <c r="AA52" s="21" t="s">
        <v>152</v>
      </c>
      <c r="AB52" s="21" t="s">
        <v>141</v>
      </c>
      <c r="AC52" s="99" t="s">
        <v>166</v>
      </c>
    </row>
    <row r="53" spans="1:183" ht="45">
      <c r="A53" s="52" t="s">
        <v>467</v>
      </c>
      <c r="B53" s="52" t="s">
        <v>468</v>
      </c>
      <c r="C53" s="52" t="s">
        <v>469</v>
      </c>
      <c r="D53" s="142">
        <v>44440</v>
      </c>
      <c r="E53" s="142">
        <v>45169</v>
      </c>
      <c r="F53" s="52" t="s">
        <v>140</v>
      </c>
      <c r="G53" s="55">
        <v>45169</v>
      </c>
      <c r="H53" s="56" t="s">
        <v>140</v>
      </c>
      <c r="I53" s="20">
        <v>45047</v>
      </c>
      <c r="J53" s="176" t="s">
        <v>382</v>
      </c>
      <c r="K53" s="18" t="s">
        <v>152</v>
      </c>
      <c r="L53" s="64">
        <v>5234413</v>
      </c>
      <c r="M53" s="136" t="s">
        <v>159</v>
      </c>
      <c r="N53" s="52" t="s">
        <v>470</v>
      </c>
      <c r="O53" s="52" t="s">
        <v>313</v>
      </c>
      <c r="P53" s="54" t="s">
        <v>148</v>
      </c>
      <c r="Q53" s="66">
        <v>444014</v>
      </c>
      <c r="R53" s="66">
        <v>444014</v>
      </c>
      <c r="S53" s="67">
        <v>0</v>
      </c>
      <c r="T53" s="18" t="s">
        <v>150</v>
      </c>
      <c r="U53" s="18" t="s">
        <v>163</v>
      </c>
      <c r="V53" s="21" t="s">
        <v>140</v>
      </c>
      <c r="W53" s="177" t="s">
        <v>141</v>
      </c>
      <c r="X53" s="20" t="s">
        <v>141</v>
      </c>
      <c r="Y53" s="61">
        <v>46266</v>
      </c>
      <c r="Z53" s="21" t="s">
        <v>141</v>
      </c>
      <c r="AA53" s="21" t="s">
        <v>165</v>
      </c>
      <c r="AB53" s="21" t="s">
        <v>165</v>
      </c>
      <c r="AC53" s="99" t="s">
        <v>263</v>
      </c>
    </row>
    <row r="54" spans="1:183" ht="45">
      <c r="A54" s="52" t="s">
        <v>471</v>
      </c>
      <c r="B54" s="52" t="s">
        <v>472</v>
      </c>
      <c r="C54" s="52" t="s">
        <v>473</v>
      </c>
      <c r="D54" s="142">
        <v>44700</v>
      </c>
      <c r="E54" s="178">
        <v>45078</v>
      </c>
      <c r="F54" s="54" t="s">
        <v>157</v>
      </c>
      <c r="G54" s="61">
        <v>45747</v>
      </c>
      <c r="H54" s="56" t="s">
        <v>140</v>
      </c>
      <c r="I54" s="21" t="s">
        <v>141</v>
      </c>
      <c r="J54" s="173" t="s">
        <v>246</v>
      </c>
      <c r="K54" s="21" t="s">
        <v>152</v>
      </c>
      <c r="L54" s="54">
        <v>2594504</v>
      </c>
      <c r="M54" s="54" t="s">
        <v>172</v>
      </c>
      <c r="N54" s="54" t="s">
        <v>474</v>
      </c>
      <c r="O54" s="54" t="s">
        <v>232</v>
      </c>
      <c r="P54" s="54" t="s">
        <v>233</v>
      </c>
      <c r="Q54" s="24">
        <v>372126.5</v>
      </c>
      <c r="R54" s="24">
        <v>372126.5</v>
      </c>
      <c r="S54" s="59">
        <v>0</v>
      </c>
      <c r="T54" s="54" t="s">
        <v>150</v>
      </c>
      <c r="U54" s="54" t="s">
        <v>163</v>
      </c>
      <c r="V54" s="54" t="s">
        <v>140</v>
      </c>
      <c r="W54" s="60"/>
      <c r="X54" s="20">
        <f>DATE(YEAR(D54) + 3, MONTH(D54), DAY(D54))</f>
        <v>45796</v>
      </c>
      <c r="Y54" s="20">
        <f>DATE(YEAR(E54) + 3, MONTH(E54), DAY(E54))</f>
        <v>46174</v>
      </c>
      <c r="Z54" s="21" t="s">
        <v>141</v>
      </c>
      <c r="AA54" s="21" t="s">
        <v>165</v>
      </c>
      <c r="AB54" s="21" t="s">
        <v>165</v>
      </c>
      <c r="AC54" s="99" t="s">
        <v>235</v>
      </c>
    </row>
    <row r="55" spans="1:183" ht="90">
      <c r="A55" s="54" t="s">
        <v>475</v>
      </c>
      <c r="B55" s="52" t="s">
        <v>476</v>
      </c>
      <c r="C55" s="52" t="s">
        <v>477</v>
      </c>
      <c r="D55" s="142">
        <v>44778</v>
      </c>
      <c r="E55" s="142">
        <v>46603</v>
      </c>
      <c r="F55" s="54" t="s">
        <v>152</v>
      </c>
      <c r="G55" s="61">
        <v>46603</v>
      </c>
      <c r="H55" s="56" t="s">
        <v>140</v>
      </c>
      <c r="I55" s="21" t="s">
        <v>141</v>
      </c>
      <c r="J55" s="173" t="s">
        <v>478</v>
      </c>
      <c r="K55" s="21" t="s">
        <v>143</v>
      </c>
      <c r="L55" s="58" t="s">
        <v>479</v>
      </c>
      <c r="M55" s="54" t="s">
        <v>145</v>
      </c>
      <c r="N55" s="54" t="s">
        <v>480</v>
      </c>
      <c r="O55" s="54" t="s">
        <v>481</v>
      </c>
      <c r="P55" s="54" t="s">
        <v>185</v>
      </c>
      <c r="Q55" s="24">
        <v>10300</v>
      </c>
      <c r="R55" s="24">
        <v>300000</v>
      </c>
      <c r="S55" s="59">
        <v>0</v>
      </c>
      <c r="T55" s="54" t="s">
        <v>150</v>
      </c>
      <c r="U55" s="54" t="s">
        <v>163</v>
      </c>
      <c r="V55" s="21" t="s">
        <v>140</v>
      </c>
      <c r="W55" s="132" t="s">
        <v>482</v>
      </c>
      <c r="X55" s="20">
        <f>DATE(YEAR(D55) + 3, MONTH(D55), DAY(D55))</f>
        <v>45874</v>
      </c>
      <c r="Y55" s="20">
        <f>DATE(YEAR(E55) + 3, MONTH(E55), DAY(E55))</f>
        <v>47699</v>
      </c>
      <c r="Z55" s="21" t="s">
        <v>141</v>
      </c>
      <c r="AA55" s="21" t="s">
        <v>152</v>
      </c>
      <c r="AB55" s="21" t="s">
        <v>141</v>
      </c>
      <c r="AC55" s="99" t="s">
        <v>153</v>
      </c>
    </row>
    <row r="56" spans="1:183" ht="90">
      <c r="A56" s="52" t="s">
        <v>483</v>
      </c>
      <c r="B56" s="52" t="s">
        <v>484</v>
      </c>
      <c r="C56" s="52" t="s">
        <v>485</v>
      </c>
      <c r="D56" s="53">
        <v>44873</v>
      </c>
      <c r="E56" s="53">
        <v>45968</v>
      </c>
      <c r="F56" s="52" t="s">
        <v>165</v>
      </c>
      <c r="G56" s="53">
        <v>46698</v>
      </c>
      <c r="H56" s="95" t="s">
        <v>157</v>
      </c>
      <c r="I56" s="19">
        <v>45231</v>
      </c>
      <c r="J56" s="57" t="s">
        <v>486</v>
      </c>
      <c r="K56" s="18" t="s">
        <v>487</v>
      </c>
      <c r="L56" s="52">
        <v>8322856</v>
      </c>
      <c r="M56" s="52" t="s">
        <v>172</v>
      </c>
      <c r="N56" s="52" t="s">
        <v>312</v>
      </c>
      <c r="O56" s="52" t="s">
        <v>488</v>
      </c>
      <c r="P56" s="52" t="s">
        <v>233</v>
      </c>
      <c r="Q56" s="24">
        <v>49076.4</v>
      </c>
      <c r="R56" s="24">
        <v>256524.78</v>
      </c>
      <c r="S56" s="59">
        <v>0</v>
      </c>
      <c r="T56" s="52" t="s">
        <v>150</v>
      </c>
      <c r="U56" s="52" t="s">
        <v>163</v>
      </c>
      <c r="V56" s="52" t="s">
        <v>140</v>
      </c>
      <c r="W56" s="65"/>
      <c r="X56" s="92">
        <f t="shared" ref="X56:X62" si="5">DATE(YEAR(D56) + 3, MONTH(D56), DAY(D56))</f>
        <v>45969</v>
      </c>
      <c r="Y56" s="93">
        <f>DATE(YEAR(E56) + 6, MONTH(E56), DAY(E56))</f>
        <v>48159</v>
      </c>
      <c r="Z56" s="92" t="s">
        <v>165</v>
      </c>
      <c r="AA56" s="113" t="s">
        <v>152</v>
      </c>
      <c r="AB56" s="113" t="s">
        <v>141</v>
      </c>
      <c r="AC56" s="179" t="s">
        <v>177</v>
      </c>
    </row>
    <row r="57" spans="1:183" ht="90">
      <c r="A57" s="52" t="s">
        <v>489</v>
      </c>
      <c r="B57" s="52" t="s">
        <v>490</v>
      </c>
      <c r="C57" s="52" t="s">
        <v>491</v>
      </c>
      <c r="D57" s="53">
        <v>42338</v>
      </c>
      <c r="E57" s="142">
        <v>45169</v>
      </c>
      <c r="F57" s="52" t="s">
        <v>152</v>
      </c>
      <c r="G57" s="142">
        <v>45169</v>
      </c>
      <c r="H57" s="95" t="s">
        <v>157</v>
      </c>
      <c r="I57" s="20">
        <v>44773</v>
      </c>
      <c r="J57" s="57" t="s">
        <v>452</v>
      </c>
      <c r="K57" s="21" t="s">
        <v>143</v>
      </c>
      <c r="L57" s="58" t="s">
        <v>453</v>
      </c>
      <c r="M57" s="52" t="s">
        <v>172</v>
      </c>
      <c r="N57" s="52" t="s">
        <v>262</v>
      </c>
      <c r="O57" s="52" t="s">
        <v>313</v>
      </c>
      <c r="P57" s="52" t="s">
        <v>148</v>
      </c>
      <c r="Q57" s="23">
        <v>25500</v>
      </c>
      <c r="R57" s="23">
        <v>255000</v>
      </c>
      <c r="S57" s="67">
        <v>0</v>
      </c>
      <c r="T57" s="52" t="s">
        <v>150</v>
      </c>
      <c r="U57" s="52" t="s">
        <v>163</v>
      </c>
      <c r="V57" s="136" t="s">
        <v>157</v>
      </c>
      <c r="W57" s="21" t="s">
        <v>141</v>
      </c>
      <c r="X57" s="20">
        <f t="shared" si="5"/>
        <v>43434</v>
      </c>
      <c r="Y57" s="20">
        <f>DATE(YEAR(E57) + 3, MONTH(E57), DAY(E57))</f>
        <v>46265</v>
      </c>
      <c r="Z57" s="21" t="s">
        <v>152</v>
      </c>
      <c r="AA57" s="20" t="s">
        <v>152</v>
      </c>
      <c r="AB57" s="20" t="s">
        <v>141</v>
      </c>
      <c r="AC57" s="20" t="s">
        <v>177</v>
      </c>
    </row>
    <row r="58" spans="1:183" ht="45">
      <c r="A58" s="54" t="s">
        <v>492</v>
      </c>
      <c r="B58" s="54" t="s">
        <v>493</v>
      </c>
      <c r="C58" s="52" t="s">
        <v>494</v>
      </c>
      <c r="D58" s="142">
        <v>44869</v>
      </c>
      <c r="E58" s="142">
        <v>45230</v>
      </c>
      <c r="F58" s="54" t="s">
        <v>165</v>
      </c>
      <c r="G58" s="142">
        <v>45596</v>
      </c>
      <c r="H58" s="56" t="s">
        <v>140</v>
      </c>
      <c r="I58" s="20">
        <v>45050</v>
      </c>
      <c r="J58" s="99" t="s">
        <v>495</v>
      </c>
      <c r="K58" s="21" t="s">
        <v>152</v>
      </c>
      <c r="L58" s="54" t="s">
        <v>496</v>
      </c>
      <c r="M58" s="54" t="s">
        <v>497</v>
      </c>
      <c r="N58" s="54" t="s">
        <v>498</v>
      </c>
      <c r="O58" s="106" t="s">
        <v>194</v>
      </c>
      <c r="P58" s="54" t="s">
        <v>148</v>
      </c>
      <c r="Q58" s="24">
        <v>250000</v>
      </c>
      <c r="R58" s="24">
        <v>250000</v>
      </c>
      <c r="S58" s="59">
        <v>0</v>
      </c>
      <c r="T58" s="54" t="s">
        <v>150</v>
      </c>
      <c r="U58" s="68" t="s">
        <v>499</v>
      </c>
      <c r="V58" s="170" t="s">
        <v>140</v>
      </c>
      <c r="W58" s="180" t="s">
        <v>500</v>
      </c>
      <c r="X58" s="20">
        <f t="shared" si="5"/>
        <v>45965</v>
      </c>
      <c r="Y58" s="20">
        <f>DATE(YEAR(E58) + 3, MONTH(E58), DAY(E58))</f>
        <v>46326</v>
      </c>
      <c r="Z58" s="21" t="s">
        <v>165</v>
      </c>
      <c r="AA58" s="21" t="s">
        <v>165</v>
      </c>
      <c r="AB58" s="21" t="s">
        <v>165</v>
      </c>
      <c r="AC58" s="21" t="s">
        <v>153</v>
      </c>
    </row>
    <row r="59" spans="1:183">
      <c r="A59" s="86" t="s">
        <v>501</v>
      </c>
      <c r="B59" s="86" t="s">
        <v>502</v>
      </c>
      <c r="C59" s="86" t="s">
        <v>503</v>
      </c>
      <c r="D59" s="87">
        <v>43983</v>
      </c>
      <c r="E59" s="87">
        <v>45077</v>
      </c>
      <c r="F59" s="86" t="s">
        <v>165</v>
      </c>
      <c r="G59" s="87">
        <v>45777</v>
      </c>
      <c r="H59" s="89" t="s">
        <v>157</v>
      </c>
      <c r="I59" s="20">
        <v>45231</v>
      </c>
      <c r="J59" s="90" t="s">
        <v>504</v>
      </c>
      <c r="K59" s="65" t="s">
        <v>152</v>
      </c>
      <c r="L59" s="181" t="s">
        <v>505</v>
      </c>
      <c r="M59" s="86" t="s">
        <v>159</v>
      </c>
      <c r="N59" s="86" t="s">
        <v>312</v>
      </c>
      <c r="O59" s="86" t="s">
        <v>313</v>
      </c>
      <c r="P59" s="86" t="s">
        <v>148</v>
      </c>
      <c r="Q59" s="130">
        <v>49846.8</v>
      </c>
      <c r="R59" s="130">
        <v>249234</v>
      </c>
      <c r="S59" s="116">
        <v>0</v>
      </c>
      <c r="T59" s="86" t="s">
        <v>150</v>
      </c>
      <c r="U59" s="86" t="s">
        <v>163</v>
      </c>
      <c r="V59" s="94" t="s">
        <v>157</v>
      </c>
      <c r="W59" s="21" t="s">
        <v>141</v>
      </c>
      <c r="X59" s="20">
        <f t="shared" si="5"/>
        <v>45078</v>
      </c>
      <c r="Y59" s="20">
        <f>DATE(YEAR(E59) + 3, MONTH(E59), DAY(E59))</f>
        <v>46173</v>
      </c>
      <c r="Z59" s="20"/>
      <c r="AA59" s="20" t="s">
        <v>152</v>
      </c>
      <c r="AB59" s="20" t="s">
        <v>141</v>
      </c>
      <c r="AC59" s="20" t="s">
        <v>263</v>
      </c>
    </row>
    <row r="60" spans="1:183">
      <c r="A60" s="86" t="s">
        <v>506</v>
      </c>
      <c r="B60" s="86" t="s">
        <v>507</v>
      </c>
      <c r="C60" s="86" t="s">
        <v>508</v>
      </c>
      <c r="D60" s="182">
        <v>44013</v>
      </c>
      <c r="E60" s="182">
        <v>45107</v>
      </c>
      <c r="F60" s="86" t="s">
        <v>152</v>
      </c>
      <c r="G60" s="87">
        <v>45107</v>
      </c>
      <c r="H60" s="94" t="s">
        <v>140</v>
      </c>
      <c r="I60" s="113" t="s">
        <v>141</v>
      </c>
      <c r="J60" s="111" t="s">
        <v>509</v>
      </c>
      <c r="K60" s="86" t="s">
        <v>152</v>
      </c>
      <c r="L60" s="181" t="s">
        <v>510</v>
      </c>
      <c r="M60" s="86" t="s">
        <v>145</v>
      </c>
      <c r="N60" s="86" t="s">
        <v>511</v>
      </c>
      <c r="O60" s="86" t="s">
        <v>512</v>
      </c>
      <c r="P60" s="86" t="s">
        <v>233</v>
      </c>
      <c r="Q60" s="183">
        <v>83000</v>
      </c>
      <c r="R60" s="183">
        <v>244609.1</v>
      </c>
      <c r="S60" s="116">
        <v>0</v>
      </c>
      <c r="T60" s="86" t="s">
        <v>150</v>
      </c>
      <c r="U60" s="86" t="s">
        <v>163</v>
      </c>
      <c r="V60" s="94" t="s">
        <v>140</v>
      </c>
      <c r="W60" s="113" t="s">
        <v>141</v>
      </c>
      <c r="X60" s="92">
        <f t="shared" si="5"/>
        <v>45108</v>
      </c>
      <c r="Y60" s="92">
        <f>DATE(YEAR(E60) + 3, MONTH(E60), DAY(E60))</f>
        <v>46203</v>
      </c>
      <c r="Z60" s="113" t="s">
        <v>141</v>
      </c>
      <c r="AA60" s="113" t="s">
        <v>152</v>
      </c>
      <c r="AB60" s="113" t="s">
        <v>141</v>
      </c>
      <c r="AC60" s="92" t="s">
        <v>153</v>
      </c>
    </row>
    <row r="61" spans="1:183" ht="60">
      <c r="A61" s="18" t="s">
        <v>513</v>
      </c>
      <c r="B61" s="18" t="s">
        <v>514</v>
      </c>
      <c r="C61" s="18" t="s">
        <v>515</v>
      </c>
      <c r="D61" s="19">
        <v>43160</v>
      </c>
      <c r="E61" s="19">
        <v>45077</v>
      </c>
      <c r="F61" s="18" t="s">
        <v>165</v>
      </c>
      <c r="G61" s="19">
        <v>45077</v>
      </c>
      <c r="H61" s="18" t="s">
        <v>157</v>
      </c>
      <c r="I61" s="20">
        <v>44958</v>
      </c>
      <c r="J61" s="18" t="s">
        <v>516</v>
      </c>
      <c r="K61" s="21" t="s">
        <v>143</v>
      </c>
      <c r="L61" s="22" t="s">
        <v>517</v>
      </c>
      <c r="M61" s="18" t="s">
        <v>172</v>
      </c>
      <c r="N61" s="18" t="s">
        <v>296</v>
      </c>
      <c r="O61" s="18" t="s">
        <v>256</v>
      </c>
      <c r="P61" s="18" t="s">
        <v>175</v>
      </c>
      <c r="Q61" s="23">
        <v>50000</v>
      </c>
      <c r="R61" s="23">
        <v>241577.60000000001</v>
      </c>
      <c r="S61" s="38">
        <v>0</v>
      </c>
      <c r="T61" s="18" t="s">
        <v>150</v>
      </c>
      <c r="U61" s="18" t="s">
        <v>163</v>
      </c>
      <c r="V61" s="18" t="s">
        <v>157</v>
      </c>
      <c r="W61" s="18" t="s">
        <v>157</v>
      </c>
      <c r="X61" s="20">
        <f t="shared" si="5"/>
        <v>44256</v>
      </c>
      <c r="Y61" s="20">
        <f>DATE(YEAR(E61) + 6, MONTH(E61), DAY(E61))</f>
        <v>47269</v>
      </c>
      <c r="Z61" s="21" t="s">
        <v>141</v>
      </c>
      <c r="AA61" s="21" t="s">
        <v>152</v>
      </c>
      <c r="AB61" s="21" t="s">
        <v>141</v>
      </c>
      <c r="AC61" s="20" t="s">
        <v>257</v>
      </c>
      <c r="AE61" s="157"/>
      <c r="AF61" s="157"/>
      <c r="AG61" s="157"/>
      <c r="AH61" s="157"/>
      <c r="AI61" s="157"/>
      <c r="AJ61" s="157"/>
      <c r="AK61" s="157"/>
      <c r="AL61" s="157"/>
      <c r="AM61" s="157"/>
      <c r="AN61" s="157"/>
      <c r="AO61" s="157"/>
      <c r="AP61" s="184"/>
      <c r="AQ61" s="184"/>
      <c r="AR61" s="157"/>
      <c r="AS61" s="157"/>
      <c r="AT61" s="157"/>
      <c r="AU61" s="157"/>
      <c r="AV61" s="157"/>
      <c r="AW61" s="157"/>
      <c r="AX61" s="157"/>
      <c r="AY61" s="157"/>
      <c r="AZ61" s="157"/>
      <c r="BA61" s="157"/>
      <c r="BB61" s="157"/>
      <c r="BC61" s="157"/>
      <c r="BD61" s="157"/>
      <c r="BE61" s="157"/>
      <c r="BF61" s="157"/>
      <c r="BG61" s="157"/>
      <c r="BH61" s="157"/>
      <c r="BI61" s="157"/>
      <c r="BJ61" s="157"/>
      <c r="BK61" s="157"/>
      <c r="BL61" s="157"/>
      <c r="BM61" s="157"/>
      <c r="BN61" s="157"/>
      <c r="BO61" s="157"/>
      <c r="BP61" s="157"/>
      <c r="BQ61" s="157"/>
      <c r="BR61" s="157"/>
      <c r="BS61" s="157"/>
      <c r="BT61" s="157"/>
      <c r="BU61" s="157"/>
      <c r="BV61" s="157"/>
      <c r="BW61" s="157"/>
      <c r="BX61" s="157"/>
      <c r="BY61" s="157"/>
      <c r="BZ61" s="157"/>
      <c r="CA61" s="157"/>
      <c r="CB61" s="157"/>
      <c r="CC61" s="157"/>
      <c r="CD61" s="157"/>
      <c r="CE61" s="157"/>
      <c r="CF61" s="157"/>
      <c r="CG61" s="157"/>
      <c r="CH61" s="157"/>
      <c r="CI61" s="157"/>
      <c r="CJ61" s="157"/>
      <c r="CK61" s="157"/>
      <c r="CL61" s="157"/>
      <c r="CM61" s="157"/>
      <c r="CN61" s="157"/>
      <c r="CO61" s="157"/>
      <c r="CP61" s="157"/>
      <c r="CQ61" s="157"/>
      <c r="CR61" s="157"/>
      <c r="CS61" s="157"/>
      <c r="CT61" s="157"/>
      <c r="CU61" s="157"/>
      <c r="CV61" s="157"/>
      <c r="CW61" s="157"/>
      <c r="CX61" s="157"/>
      <c r="CY61" s="157"/>
      <c r="CZ61" s="157"/>
      <c r="DA61" s="157"/>
      <c r="DB61" s="157"/>
      <c r="DC61" s="157"/>
      <c r="DD61" s="157"/>
      <c r="DE61" s="157"/>
      <c r="DF61" s="157"/>
      <c r="DG61" s="157"/>
      <c r="DH61" s="157"/>
      <c r="DI61" s="157"/>
      <c r="DJ61" s="157"/>
      <c r="DK61" s="157"/>
      <c r="DL61" s="157"/>
      <c r="DM61" s="157"/>
      <c r="DN61" s="157"/>
      <c r="DO61" s="157"/>
      <c r="DP61" s="157"/>
      <c r="DQ61" s="157"/>
      <c r="DR61" s="157"/>
      <c r="DS61" s="157"/>
      <c r="DT61" s="157"/>
      <c r="DU61" s="157"/>
      <c r="DV61" s="157"/>
      <c r="DW61" s="157"/>
      <c r="DX61" s="157"/>
      <c r="DY61" s="157"/>
      <c r="DZ61" s="157"/>
      <c r="EA61" s="157"/>
      <c r="EB61" s="157"/>
      <c r="EC61" s="157"/>
      <c r="ED61" s="157"/>
      <c r="EE61" s="157"/>
      <c r="EF61" s="157"/>
      <c r="EG61" s="157"/>
      <c r="EH61" s="157"/>
      <c r="EI61" s="157"/>
      <c r="EJ61" s="157"/>
      <c r="EK61" s="157"/>
      <c r="EL61" s="157"/>
      <c r="EM61" s="157"/>
      <c r="EN61" s="157"/>
      <c r="EO61" s="157"/>
      <c r="EP61" s="157"/>
      <c r="EQ61" s="157"/>
      <c r="ER61" s="157"/>
      <c r="ES61" s="157"/>
      <c r="ET61" s="157"/>
      <c r="EU61" s="157"/>
      <c r="EV61" s="157"/>
      <c r="EW61" s="157"/>
      <c r="EX61" s="157"/>
      <c r="EY61" s="157"/>
      <c r="EZ61" s="157"/>
      <c r="FA61" s="157"/>
      <c r="FB61" s="157"/>
      <c r="FC61" s="157"/>
      <c r="FD61" s="157"/>
      <c r="FE61" s="157"/>
      <c r="FF61" s="157"/>
      <c r="FG61" s="157"/>
      <c r="FH61" s="157"/>
      <c r="FI61" s="157"/>
      <c r="FJ61" s="157"/>
      <c r="FK61" s="157"/>
      <c r="FL61" s="157"/>
      <c r="FM61" s="157"/>
      <c r="FN61" s="157"/>
      <c r="FO61" s="157"/>
      <c r="FP61" s="157"/>
      <c r="FQ61" s="157"/>
      <c r="FR61" s="157"/>
      <c r="FS61" s="157"/>
      <c r="FT61" s="157"/>
      <c r="FU61" s="157"/>
      <c r="FV61" s="157"/>
      <c r="FW61" s="157"/>
      <c r="FX61" s="157"/>
      <c r="FY61" s="157"/>
      <c r="FZ61" s="157"/>
      <c r="GA61" s="157"/>
    </row>
    <row r="62" spans="1:183" ht="30">
      <c r="A62" s="31" t="s">
        <v>518</v>
      </c>
      <c r="B62" s="35" t="s">
        <v>519</v>
      </c>
      <c r="C62" s="35" t="s">
        <v>520</v>
      </c>
      <c r="D62" s="161">
        <v>44321</v>
      </c>
      <c r="E62" s="161">
        <v>44685</v>
      </c>
      <c r="F62" s="31" t="s">
        <v>521</v>
      </c>
      <c r="G62" s="29">
        <v>45050</v>
      </c>
      <c r="H62" s="28" t="s">
        <v>140</v>
      </c>
      <c r="I62" s="44" t="s">
        <v>141</v>
      </c>
      <c r="J62" s="164" t="s">
        <v>522</v>
      </c>
      <c r="K62" s="31" t="s">
        <v>143</v>
      </c>
      <c r="L62" s="165" t="s">
        <v>523</v>
      </c>
      <c r="M62" s="25" t="s">
        <v>145</v>
      </c>
      <c r="N62" s="31" t="s">
        <v>524</v>
      </c>
      <c r="O62" s="31" t="s">
        <v>465</v>
      </c>
      <c r="P62" s="35" t="s">
        <v>248</v>
      </c>
      <c r="Q62" s="167">
        <v>225245</v>
      </c>
      <c r="R62" s="167">
        <v>225245</v>
      </c>
      <c r="S62" s="185">
        <v>0</v>
      </c>
      <c r="T62" s="31" t="s">
        <v>150</v>
      </c>
      <c r="U62" s="35" t="s">
        <v>163</v>
      </c>
      <c r="V62" s="31" t="s">
        <v>140</v>
      </c>
      <c r="W62" s="186" t="s">
        <v>141</v>
      </c>
      <c r="X62" s="29">
        <f t="shared" si="5"/>
        <v>45417</v>
      </c>
      <c r="Y62" s="29">
        <f>DATE(YEAR(E62) + 3, MONTH(E62), DAY(E62))</f>
        <v>45781</v>
      </c>
      <c r="Z62" s="31" t="s">
        <v>141</v>
      </c>
      <c r="AA62" s="31" t="s">
        <v>152</v>
      </c>
      <c r="AB62" s="31" t="s">
        <v>141</v>
      </c>
      <c r="AC62" s="31" t="s">
        <v>166</v>
      </c>
    </row>
    <row r="63" spans="1:183" s="21" customFormat="1" ht="60">
      <c r="A63" s="18" t="s">
        <v>525</v>
      </c>
      <c r="B63" s="18" t="s">
        <v>526</v>
      </c>
      <c r="C63" s="18" t="s">
        <v>527</v>
      </c>
      <c r="D63" s="37">
        <v>43626</v>
      </c>
      <c r="E63" s="19">
        <v>45078</v>
      </c>
      <c r="F63" s="18" t="s">
        <v>152</v>
      </c>
      <c r="G63" s="19">
        <v>45078</v>
      </c>
      <c r="H63" s="95" t="s">
        <v>140</v>
      </c>
      <c r="I63" s="20">
        <f>D63+1095</f>
        <v>44721</v>
      </c>
      <c r="J63" s="99" t="s">
        <v>528</v>
      </c>
      <c r="K63" s="18" t="s">
        <v>152</v>
      </c>
      <c r="L63" s="129" t="s">
        <v>529</v>
      </c>
      <c r="M63" s="18" t="s">
        <v>172</v>
      </c>
      <c r="N63" s="18" t="s">
        <v>530</v>
      </c>
      <c r="O63" s="18" t="s">
        <v>269</v>
      </c>
      <c r="P63" s="18" t="s">
        <v>270</v>
      </c>
      <c r="Q63" s="23">
        <v>100000</v>
      </c>
      <c r="R63" s="23">
        <v>225000</v>
      </c>
      <c r="S63" s="38">
        <v>0</v>
      </c>
      <c r="T63" s="18" t="s">
        <v>150</v>
      </c>
      <c r="U63" s="18" t="s">
        <v>163</v>
      </c>
      <c r="V63" s="18" t="s">
        <v>140</v>
      </c>
      <c r="W63" s="21" t="s">
        <v>141</v>
      </c>
      <c r="X63" s="20">
        <f>DATE(YEAR(D65) + 3, MONTH(D65), DAY(D65))</f>
        <v>45200</v>
      </c>
      <c r="Y63" s="20">
        <f>DATE(YEAR(E63) + 3, MONTH(E63), DAY(E63))</f>
        <v>46174</v>
      </c>
      <c r="Z63" s="21" t="s">
        <v>141</v>
      </c>
      <c r="AA63" s="21" t="s">
        <v>152</v>
      </c>
      <c r="AB63" s="21" t="s">
        <v>141</v>
      </c>
      <c r="AC63" s="20" t="s">
        <v>153</v>
      </c>
    </row>
    <row r="64" spans="1:183" ht="45">
      <c r="A64" s="78" t="s">
        <v>531</v>
      </c>
      <c r="B64" s="78" t="s">
        <v>532</v>
      </c>
      <c r="C64" s="78" t="s">
        <v>533</v>
      </c>
      <c r="D64" s="187">
        <v>43647</v>
      </c>
      <c r="E64" s="82">
        <v>45439</v>
      </c>
      <c r="F64" s="78" t="s">
        <v>165</v>
      </c>
      <c r="G64" s="82">
        <v>45439</v>
      </c>
      <c r="H64" s="81" t="s">
        <v>534</v>
      </c>
      <c r="I64" s="20">
        <v>45139</v>
      </c>
      <c r="J64" s="147" t="s">
        <v>535</v>
      </c>
      <c r="K64" s="78" t="s">
        <v>152</v>
      </c>
      <c r="L64" s="105" t="s">
        <v>536</v>
      </c>
      <c r="M64" s="147" t="s">
        <v>159</v>
      </c>
      <c r="N64" s="78" t="s">
        <v>537</v>
      </c>
      <c r="O64" s="78" t="s">
        <v>256</v>
      </c>
      <c r="P64" s="78" t="s">
        <v>175</v>
      </c>
      <c r="Q64" s="124">
        <v>33000</v>
      </c>
      <c r="R64" s="124">
        <v>216160</v>
      </c>
      <c r="S64" s="146">
        <v>0</v>
      </c>
      <c r="T64" s="78" t="s">
        <v>150</v>
      </c>
      <c r="U64" s="78" t="s">
        <v>163</v>
      </c>
      <c r="V64" s="78" t="s">
        <v>157</v>
      </c>
      <c r="W64" s="44" t="s">
        <v>141</v>
      </c>
      <c r="X64" s="50">
        <f t="shared" ref="X64:Y83" si="6">DATE(YEAR(D64) + 3, MONTH(D64), DAY(D64))</f>
        <v>44743</v>
      </c>
      <c r="Y64" s="50">
        <f>DATE(YEAR(E64) + 3, MONTH(E64), DAY(E64))</f>
        <v>46534</v>
      </c>
      <c r="Z64" s="44" t="s">
        <v>141</v>
      </c>
      <c r="AA64" s="44" t="s">
        <v>165</v>
      </c>
      <c r="AB64" s="44" t="s">
        <v>165</v>
      </c>
      <c r="AC64" s="50" t="s">
        <v>249</v>
      </c>
    </row>
    <row r="65" spans="1:29" ht="30">
      <c r="A65" s="21" t="s">
        <v>538</v>
      </c>
      <c r="B65" s="18" t="s">
        <v>539</v>
      </c>
      <c r="C65" s="18" t="s">
        <v>540</v>
      </c>
      <c r="D65" s="19">
        <v>44105</v>
      </c>
      <c r="E65" s="19">
        <v>45199</v>
      </c>
      <c r="F65" s="18" t="s">
        <v>541</v>
      </c>
      <c r="G65" s="19">
        <v>45930</v>
      </c>
      <c r="H65" s="56" t="s">
        <v>157</v>
      </c>
      <c r="I65" s="20">
        <f>D65+730</f>
        <v>44835</v>
      </c>
      <c r="J65" s="188" t="s">
        <v>542</v>
      </c>
      <c r="K65" s="21" t="s">
        <v>143</v>
      </c>
      <c r="L65" s="189" t="s">
        <v>543</v>
      </c>
      <c r="M65" s="18" t="s">
        <v>172</v>
      </c>
      <c r="N65" s="18" t="s">
        <v>544</v>
      </c>
      <c r="O65" s="21" t="s">
        <v>393</v>
      </c>
      <c r="P65" s="21" t="s">
        <v>175</v>
      </c>
      <c r="Q65" s="23">
        <v>70000</v>
      </c>
      <c r="R65" s="23">
        <v>210000</v>
      </c>
      <c r="S65" s="38">
        <v>0</v>
      </c>
      <c r="T65" s="21" t="s">
        <v>150</v>
      </c>
      <c r="U65" s="21" t="s">
        <v>163</v>
      </c>
      <c r="V65" s="21" t="s">
        <v>157</v>
      </c>
      <c r="W65" s="21" t="s">
        <v>141</v>
      </c>
      <c r="X65" s="20">
        <f t="shared" si="6"/>
        <v>45200</v>
      </c>
      <c r="Y65" s="20">
        <f>DATE(YEAR(E65) + 3, MONTH(E65), DAY(E65))</f>
        <v>46295</v>
      </c>
      <c r="Z65" s="21" t="s">
        <v>141</v>
      </c>
      <c r="AA65" s="21" t="s">
        <v>152</v>
      </c>
      <c r="AB65" s="21" t="s">
        <v>141</v>
      </c>
      <c r="AC65" s="21" t="s">
        <v>153</v>
      </c>
    </row>
    <row r="66" spans="1:29" ht="24.75" customHeight="1">
      <c r="A66" s="18" t="s">
        <v>545</v>
      </c>
      <c r="B66" s="18" t="s">
        <v>546</v>
      </c>
      <c r="C66" s="18" t="s">
        <v>547</v>
      </c>
      <c r="D66" s="37">
        <v>44075</v>
      </c>
      <c r="E66" s="19">
        <v>45535</v>
      </c>
      <c r="F66" s="18" t="s">
        <v>317</v>
      </c>
      <c r="G66" s="19">
        <v>46265</v>
      </c>
      <c r="H66" s="95" t="s">
        <v>140</v>
      </c>
      <c r="I66" s="20">
        <f>D66+730</f>
        <v>44805</v>
      </c>
      <c r="J66" s="96" t="s">
        <v>548</v>
      </c>
      <c r="K66" s="18" t="s">
        <v>143</v>
      </c>
      <c r="L66" s="105" t="s">
        <v>549</v>
      </c>
      <c r="M66" s="18" t="s">
        <v>172</v>
      </c>
      <c r="N66" s="18" t="s">
        <v>550</v>
      </c>
      <c r="O66" s="52" t="s">
        <v>313</v>
      </c>
      <c r="P66" s="18" t="s">
        <v>148</v>
      </c>
      <c r="Q66" s="23">
        <v>37658.33</v>
      </c>
      <c r="R66" s="23">
        <v>203698.95</v>
      </c>
      <c r="S66" s="38">
        <v>0</v>
      </c>
      <c r="T66" s="18" t="s">
        <v>150</v>
      </c>
      <c r="U66" s="18" t="s">
        <v>163</v>
      </c>
      <c r="V66" s="18" t="s">
        <v>140</v>
      </c>
      <c r="W66" s="190" t="s">
        <v>551</v>
      </c>
      <c r="X66" s="20">
        <f t="shared" si="6"/>
        <v>45170</v>
      </c>
      <c r="Y66" s="20">
        <f>DATE(YEAR(E66) + 3, MONTH(E66), DAY(E66))</f>
        <v>46630</v>
      </c>
      <c r="Z66" s="21" t="s">
        <v>152</v>
      </c>
      <c r="AA66" s="21" t="s">
        <v>152</v>
      </c>
      <c r="AB66" s="21" t="s">
        <v>141</v>
      </c>
      <c r="AC66" s="20" t="s">
        <v>177</v>
      </c>
    </row>
    <row r="67" spans="1:29" ht="30">
      <c r="A67" s="21" t="s">
        <v>552</v>
      </c>
      <c r="B67" s="18" t="s">
        <v>553</v>
      </c>
      <c r="C67" s="191" t="s">
        <v>554</v>
      </c>
      <c r="D67" s="98">
        <v>44410</v>
      </c>
      <c r="E67" s="98">
        <v>44652</v>
      </c>
      <c r="F67" s="21" t="s">
        <v>152</v>
      </c>
      <c r="G67" s="20">
        <v>44652</v>
      </c>
      <c r="H67" s="21" t="s">
        <v>140</v>
      </c>
      <c r="I67" s="21" t="s">
        <v>141</v>
      </c>
      <c r="J67" s="21" t="s">
        <v>246</v>
      </c>
      <c r="K67" s="21" t="s">
        <v>152</v>
      </c>
      <c r="L67" s="192">
        <v>2594504</v>
      </c>
      <c r="M67" s="18" t="s">
        <v>145</v>
      </c>
      <c r="N67" s="21" t="s">
        <v>337</v>
      </c>
      <c r="O67" s="21" t="s">
        <v>174</v>
      </c>
      <c r="P67" s="18" t="s">
        <v>248</v>
      </c>
      <c r="Q67" s="24">
        <v>180000</v>
      </c>
      <c r="R67" s="24">
        <v>180000</v>
      </c>
      <c r="S67" s="24">
        <v>0</v>
      </c>
      <c r="T67" s="21" t="s">
        <v>150</v>
      </c>
      <c r="U67" s="21" t="s">
        <v>163</v>
      </c>
      <c r="V67" s="21" t="s">
        <v>157</v>
      </c>
      <c r="W67" s="60" t="s">
        <v>141</v>
      </c>
      <c r="X67" s="20">
        <f t="shared" si="6"/>
        <v>45506</v>
      </c>
      <c r="Y67" s="20">
        <f>DATE(YEAR(E67) + 6, MONTH(E67), DAY(E67))</f>
        <v>46844</v>
      </c>
      <c r="Z67" s="21" t="s">
        <v>141</v>
      </c>
      <c r="AA67" s="21" t="s">
        <v>165</v>
      </c>
      <c r="AB67" s="21" t="s">
        <v>165</v>
      </c>
      <c r="AC67" s="21" t="s">
        <v>166</v>
      </c>
    </row>
    <row r="68" spans="1:29" ht="60">
      <c r="A68" s="31" t="s">
        <v>555</v>
      </c>
      <c r="B68" s="31" t="s">
        <v>556</v>
      </c>
      <c r="C68" s="25" t="s">
        <v>557</v>
      </c>
      <c r="D68" s="193">
        <v>44901</v>
      </c>
      <c r="E68" s="193">
        <v>45625</v>
      </c>
      <c r="F68" s="194" t="s">
        <v>165</v>
      </c>
      <c r="G68" s="193">
        <v>46355</v>
      </c>
      <c r="H68" s="195" t="s">
        <v>157</v>
      </c>
      <c r="I68" s="196">
        <v>45259</v>
      </c>
      <c r="J68" s="197" t="s">
        <v>558</v>
      </c>
      <c r="K68" s="194" t="s">
        <v>143</v>
      </c>
      <c r="L68" s="194">
        <v>4451141</v>
      </c>
      <c r="M68" s="194" t="s">
        <v>497</v>
      </c>
      <c r="N68" s="194" t="s">
        <v>559</v>
      </c>
      <c r="O68" s="194" t="s">
        <v>560</v>
      </c>
      <c r="P68" s="194" t="s">
        <v>148</v>
      </c>
      <c r="Q68" s="185" t="s">
        <v>141</v>
      </c>
      <c r="R68" s="198">
        <v>177000</v>
      </c>
      <c r="S68" s="185">
        <v>0</v>
      </c>
      <c r="T68" s="194" t="s">
        <v>150</v>
      </c>
      <c r="U68" s="194" t="s">
        <v>163</v>
      </c>
      <c r="V68" s="194" t="s">
        <v>140</v>
      </c>
      <c r="W68" s="199" t="s">
        <v>561</v>
      </c>
      <c r="X68" s="196">
        <f t="shared" si="6"/>
        <v>45997</v>
      </c>
      <c r="Y68" s="196">
        <f>DATE(YEAR(E68) + 3, MONTH(E68), DAY(E68))</f>
        <v>46720</v>
      </c>
      <c r="Z68" s="194" t="s">
        <v>165</v>
      </c>
      <c r="AA68" s="194" t="s">
        <v>165</v>
      </c>
      <c r="AB68" s="194" t="s">
        <v>165</v>
      </c>
      <c r="AC68" s="194" t="s">
        <v>153</v>
      </c>
    </row>
    <row r="69" spans="1:29">
      <c r="A69" s="18" t="s">
        <v>562</v>
      </c>
      <c r="B69" s="18" t="s">
        <v>563</v>
      </c>
      <c r="C69" s="18" t="s">
        <v>564</v>
      </c>
      <c r="D69" s="37">
        <v>44329</v>
      </c>
      <c r="E69" s="37">
        <v>45424</v>
      </c>
      <c r="F69" s="18" t="s">
        <v>565</v>
      </c>
      <c r="G69" s="19">
        <v>46154</v>
      </c>
      <c r="H69" s="18" t="s">
        <v>157</v>
      </c>
      <c r="I69" s="21" t="s">
        <v>141</v>
      </c>
      <c r="J69" s="18" t="s">
        <v>566</v>
      </c>
      <c r="K69" s="21" t="s">
        <v>152</v>
      </c>
      <c r="L69" s="22" t="s">
        <v>567</v>
      </c>
      <c r="M69" s="18" t="s">
        <v>145</v>
      </c>
      <c r="N69" s="18" t="s">
        <v>568</v>
      </c>
      <c r="O69" s="141" t="s">
        <v>256</v>
      </c>
      <c r="P69" s="18" t="s">
        <v>148</v>
      </c>
      <c r="Q69" s="23">
        <f>R69/5</f>
        <v>33610.259999999995</v>
      </c>
      <c r="R69" s="23">
        <v>168051.3</v>
      </c>
      <c r="S69" s="38">
        <v>0</v>
      </c>
      <c r="T69" s="21" t="s">
        <v>150</v>
      </c>
      <c r="U69" s="18" t="s">
        <v>163</v>
      </c>
      <c r="V69" s="18" t="s">
        <v>157</v>
      </c>
      <c r="W69" s="21" t="s">
        <v>141</v>
      </c>
      <c r="X69" s="20">
        <f t="shared" si="6"/>
        <v>45425</v>
      </c>
      <c r="Y69" s="20">
        <f>DATE(YEAR(E69) + 3, MONTH(E69), DAY(E69))</f>
        <v>46519</v>
      </c>
      <c r="Z69" s="20" t="s">
        <v>141</v>
      </c>
      <c r="AA69" s="20" t="s">
        <v>152</v>
      </c>
      <c r="AB69" s="20" t="s">
        <v>141</v>
      </c>
      <c r="AC69" s="20" t="s">
        <v>153</v>
      </c>
    </row>
    <row r="70" spans="1:29" ht="45">
      <c r="A70" s="35" t="s">
        <v>569</v>
      </c>
      <c r="B70" s="35" t="s">
        <v>570</v>
      </c>
      <c r="C70" s="25" t="s">
        <v>571</v>
      </c>
      <c r="D70" s="200">
        <v>44762</v>
      </c>
      <c r="E70" s="200">
        <v>45127</v>
      </c>
      <c r="F70" s="31" t="s">
        <v>572</v>
      </c>
      <c r="G70" s="200">
        <v>45127</v>
      </c>
      <c r="H70" s="28" t="s">
        <v>140</v>
      </c>
      <c r="I70" s="29" t="s">
        <v>141</v>
      </c>
      <c r="J70" s="201" t="s">
        <v>573</v>
      </c>
      <c r="K70" s="35" t="s">
        <v>152</v>
      </c>
      <c r="L70" s="165" t="s">
        <v>574</v>
      </c>
      <c r="M70" s="35" t="s">
        <v>145</v>
      </c>
      <c r="N70" s="35" t="s">
        <v>439</v>
      </c>
      <c r="O70" s="31" t="s">
        <v>174</v>
      </c>
      <c r="P70" s="35" t="s">
        <v>440</v>
      </c>
      <c r="Q70" s="202">
        <v>166000</v>
      </c>
      <c r="R70" s="202">
        <v>166000</v>
      </c>
      <c r="S70" s="185">
        <v>0</v>
      </c>
      <c r="T70" s="31" t="s">
        <v>150</v>
      </c>
      <c r="U70" s="31" t="s">
        <v>151</v>
      </c>
      <c r="V70" s="31" t="s">
        <v>140</v>
      </c>
      <c r="W70" s="31" t="s">
        <v>141</v>
      </c>
      <c r="X70" s="29">
        <f t="shared" si="6"/>
        <v>45858</v>
      </c>
      <c r="Y70" s="29">
        <f>DATE(YEAR(E70) + 6, MONTH(E70), DAY(E70))</f>
        <v>47319</v>
      </c>
      <c r="Z70" s="31" t="s">
        <v>141</v>
      </c>
      <c r="AA70" s="31" t="s">
        <v>165</v>
      </c>
      <c r="AB70" s="31" t="s">
        <v>165</v>
      </c>
      <c r="AC70" s="29" t="s">
        <v>289</v>
      </c>
    </row>
    <row r="71" spans="1:29" ht="30">
      <c r="A71" s="18" t="s">
        <v>575</v>
      </c>
      <c r="B71" s="18" t="s">
        <v>576</v>
      </c>
      <c r="C71" s="18" t="s">
        <v>577</v>
      </c>
      <c r="D71" s="37">
        <v>43831</v>
      </c>
      <c r="E71" s="19">
        <v>44926</v>
      </c>
      <c r="F71" s="18" t="s">
        <v>157</v>
      </c>
      <c r="G71" s="19">
        <v>45657</v>
      </c>
      <c r="H71" s="18" t="s">
        <v>140</v>
      </c>
      <c r="I71" s="20">
        <v>44743</v>
      </c>
      <c r="J71" s="18" t="s">
        <v>578</v>
      </c>
      <c r="K71" s="18" t="s">
        <v>143</v>
      </c>
      <c r="L71" s="105" t="s">
        <v>579</v>
      </c>
      <c r="M71" s="18" t="s">
        <v>172</v>
      </c>
      <c r="N71" s="18" t="s">
        <v>343</v>
      </c>
      <c r="O71" s="18" t="s">
        <v>256</v>
      </c>
      <c r="P71" s="18" t="s">
        <v>175</v>
      </c>
      <c r="Q71" s="23">
        <v>40000</v>
      </c>
      <c r="R71" s="23">
        <v>160000</v>
      </c>
      <c r="S71" s="38">
        <v>0</v>
      </c>
      <c r="T71" s="18" t="s">
        <v>150</v>
      </c>
      <c r="U71" s="18" t="s">
        <v>163</v>
      </c>
      <c r="V71" s="18" t="s">
        <v>140</v>
      </c>
      <c r="W71" s="21" t="s">
        <v>141</v>
      </c>
      <c r="X71" s="20">
        <f t="shared" si="6"/>
        <v>44927</v>
      </c>
      <c r="Y71" s="20">
        <f t="shared" si="6"/>
        <v>46022</v>
      </c>
      <c r="Z71" s="21" t="s">
        <v>141</v>
      </c>
      <c r="AA71" s="21" t="s">
        <v>152</v>
      </c>
      <c r="AB71" s="21" t="s">
        <v>141</v>
      </c>
      <c r="AC71" s="20" t="s">
        <v>153</v>
      </c>
    </row>
    <row r="72" spans="1:29" ht="75">
      <c r="A72" s="44" t="s">
        <v>580</v>
      </c>
      <c r="B72" s="78" t="s">
        <v>581</v>
      </c>
      <c r="C72" s="40" t="s">
        <v>582</v>
      </c>
      <c r="D72" s="120">
        <v>44627</v>
      </c>
      <c r="E72" s="120">
        <v>45449</v>
      </c>
      <c r="F72" s="44" t="s">
        <v>152</v>
      </c>
      <c r="G72" s="120">
        <v>45449</v>
      </c>
      <c r="H72" s="43" t="s">
        <v>140</v>
      </c>
      <c r="I72" s="44" t="s">
        <v>141</v>
      </c>
      <c r="J72" s="144" t="s">
        <v>583</v>
      </c>
      <c r="K72" s="44" t="s">
        <v>143</v>
      </c>
      <c r="L72" s="44">
        <v>7424081</v>
      </c>
      <c r="M72" s="44" t="s">
        <v>145</v>
      </c>
      <c r="N72" s="44" t="s">
        <v>584</v>
      </c>
      <c r="O72" s="32" t="s">
        <v>481</v>
      </c>
      <c r="P72" s="44" t="s">
        <v>248</v>
      </c>
      <c r="Q72" s="134">
        <v>80000</v>
      </c>
      <c r="R72" s="134">
        <v>160000</v>
      </c>
      <c r="S72" s="134">
        <v>0</v>
      </c>
      <c r="T72" s="44" t="s">
        <v>150</v>
      </c>
      <c r="U72" s="44" t="s">
        <v>163</v>
      </c>
      <c r="V72" s="44" t="s">
        <v>140</v>
      </c>
      <c r="W72" s="203" t="s">
        <v>585</v>
      </c>
      <c r="X72" s="50">
        <f t="shared" si="6"/>
        <v>45723</v>
      </c>
      <c r="Y72" s="50">
        <f t="shared" si="6"/>
        <v>46544</v>
      </c>
      <c r="Z72" s="44" t="s">
        <v>141</v>
      </c>
      <c r="AA72" s="44" t="s">
        <v>152</v>
      </c>
      <c r="AB72" s="44" t="s">
        <v>141</v>
      </c>
      <c r="AC72" s="50" t="s">
        <v>166</v>
      </c>
    </row>
    <row r="73" spans="1:29" ht="75">
      <c r="A73" s="18" t="s">
        <v>586</v>
      </c>
      <c r="B73" s="133" t="s">
        <v>587</v>
      </c>
      <c r="C73" s="204" t="s">
        <v>588</v>
      </c>
      <c r="D73" s="98">
        <v>44277</v>
      </c>
      <c r="E73" s="98">
        <v>44957</v>
      </c>
      <c r="F73" s="21" t="s">
        <v>589</v>
      </c>
      <c r="G73" s="20">
        <v>45322</v>
      </c>
      <c r="H73" s="56" t="s">
        <v>140</v>
      </c>
      <c r="I73" s="20">
        <v>44642</v>
      </c>
      <c r="J73" s="205" t="s">
        <v>590</v>
      </c>
      <c r="K73" s="21" t="s">
        <v>152</v>
      </c>
      <c r="L73" s="21">
        <v>25185</v>
      </c>
      <c r="M73" s="21" t="s">
        <v>145</v>
      </c>
      <c r="N73" s="21" t="s">
        <v>591</v>
      </c>
      <c r="O73" s="21" t="s">
        <v>465</v>
      </c>
      <c r="P73" s="18" t="s">
        <v>248</v>
      </c>
      <c r="Q73" s="24">
        <v>83987.02</v>
      </c>
      <c r="R73" s="24">
        <v>158608.67000000001</v>
      </c>
      <c r="S73" s="206">
        <v>0</v>
      </c>
      <c r="T73" s="21" t="s">
        <v>150</v>
      </c>
      <c r="U73" s="21" t="s">
        <v>163</v>
      </c>
      <c r="V73" s="21" t="s">
        <v>140</v>
      </c>
      <c r="W73" s="180" t="s">
        <v>592</v>
      </c>
      <c r="X73" s="20">
        <f t="shared" si="6"/>
        <v>45373</v>
      </c>
      <c r="Y73" s="20">
        <f t="shared" si="6"/>
        <v>46053</v>
      </c>
      <c r="Z73" s="21" t="s">
        <v>157</v>
      </c>
      <c r="AA73" s="44" t="s">
        <v>152</v>
      </c>
      <c r="AB73" s="44" t="s">
        <v>141</v>
      </c>
      <c r="AC73" s="21" t="s">
        <v>166</v>
      </c>
    </row>
    <row r="74" spans="1:29" ht="30">
      <c r="A74" s="21" t="s">
        <v>593</v>
      </c>
      <c r="B74" s="18" t="s">
        <v>594</v>
      </c>
      <c r="C74" s="52" t="s">
        <v>595</v>
      </c>
      <c r="D74" s="98">
        <v>44795</v>
      </c>
      <c r="E74" s="98">
        <v>45016</v>
      </c>
      <c r="F74" s="21" t="s">
        <v>152</v>
      </c>
      <c r="G74" s="20">
        <v>45016</v>
      </c>
      <c r="H74" s="56" t="s">
        <v>140</v>
      </c>
      <c r="I74" s="21" t="s">
        <v>141</v>
      </c>
      <c r="J74" s="99" t="s">
        <v>596</v>
      </c>
      <c r="K74" s="21" t="s">
        <v>143</v>
      </c>
      <c r="L74" s="22">
        <v>2373630</v>
      </c>
      <c r="M74" s="21" t="s">
        <v>145</v>
      </c>
      <c r="N74" s="21" t="s">
        <v>193</v>
      </c>
      <c r="O74" s="113" t="s">
        <v>161</v>
      </c>
      <c r="P74" s="21" t="s">
        <v>162</v>
      </c>
      <c r="Q74" s="24">
        <v>147500</v>
      </c>
      <c r="R74" s="24">
        <v>147500</v>
      </c>
      <c r="S74" s="24">
        <v>0</v>
      </c>
      <c r="T74" s="21" t="s">
        <v>150</v>
      </c>
      <c r="U74" s="21" t="s">
        <v>163</v>
      </c>
      <c r="V74" s="21" t="s">
        <v>140</v>
      </c>
      <c r="W74" s="60"/>
      <c r="X74" s="20">
        <f t="shared" si="6"/>
        <v>45891</v>
      </c>
      <c r="Y74" s="20">
        <f t="shared" si="6"/>
        <v>46112</v>
      </c>
      <c r="Z74" s="21" t="s">
        <v>141</v>
      </c>
      <c r="AA74" s="44" t="s">
        <v>152</v>
      </c>
      <c r="AB74" s="44" t="s">
        <v>141</v>
      </c>
      <c r="AC74" s="21" t="s">
        <v>153</v>
      </c>
    </row>
    <row r="75" spans="1:29" ht="104.7" customHeight="1">
      <c r="A75" s="18" t="s">
        <v>597</v>
      </c>
      <c r="B75" s="18" t="s">
        <v>598</v>
      </c>
      <c r="C75" s="52" t="s">
        <v>599</v>
      </c>
      <c r="D75" s="37">
        <v>43770</v>
      </c>
      <c r="E75" s="19" t="s">
        <v>600</v>
      </c>
      <c r="F75" s="18" t="s">
        <v>165</v>
      </c>
      <c r="G75" s="19" t="s">
        <v>601</v>
      </c>
      <c r="H75" s="95" t="s">
        <v>157</v>
      </c>
      <c r="I75" s="21" t="s">
        <v>141</v>
      </c>
      <c r="J75" s="96" t="s">
        <v>602</v>
      </c>
      <c r="K75" s="18" t="s">
        <v>152</v>
      </c>
      <c r="L75" s="105" t="s">
        <v>603</v>
      </c>
      <c r="M75" s="18" t="s">
        <v>145</v>
      </c>
      <c r="N75" s="18" t="s">
        <v>568</v>
      </c>
      <c r="O75" s="97" t="s">
        <v>256</v>
      </c>
      <c r="P75" s="18" t="s">
        <v>175</v>
      </c>
      <c r="Q75" s="23">
        <v>36816</v>
      </c>
      <c r="R75" s="23">
        <v>147264</v>
      </c>
      <c r="S75" s="38">
        <v>0</v>
      </c>
      <c r="T75" s="18" t="s">
        <v>150</v>
      </c>
      <c r="U75" s="18" t="s">
        <v>163</v>
      </c>
      <c r="V75" s="18" t="s">
        <v>157</v>
      </c>
      <c r="W75" s="18" t="s">
        <v>604</v>
      </c>
      <c r="X75" s="20">
        <f t="shared" si="6"/>
        <v>44866</v>
      </c>
      <c r="Y75" s="20" t="e">
        <f t="shared" si="6"/>
        <v>#VALUE!</v>
      </c>
      <c r="Z75" s="21" t="s">
        <v>141</v>
      </c>
      <c r="AA75" s="44" t="s">
        <v>165</v>
      </c>
      <c r="AB75" s="44" t="s">
        <v>165</v>
      </c>
      <c r="AC75" s="20" t="s">
        <v>153</v>
      </c>
    </row>
    <row r="76" spans="1:29" ht="90">
      <c r="A76" s="18" t="s">
        <v>605</v>
      </c>
      <c r="B76" s="18" t="s">
        <v>606</v>
      </c>
      <c r="C76" s="52" t="s">
        <v>607</v>
      </c>
      <c r="D76" s="19">
        <v>43191</v>
      </c>
      <c r="E76" s="37">
        <v>44574</v>
      </c>
      <c r="F76" s="18" t="s">
        <v>165</v>
      </c>
      <c r="G76" s="19">
        <v>44574</v>
      </c>
      <c r="H76" s="95" t="s">
        <v>140</v>
      </c>
      <c r="I76" s="20">
        <v>44501</v>
      </c>
      <c r="J76" s="96" t="s">
        <v>608</v>
      </c>
      <c r="K76" s="18" t="s">
        <v>152</v>
      </c>
      <c r="L76" s="105" t="s">
        <v>609</v>
      </c>
      <c r="M76" s="18" t="s">
        <v>172</v>
      </c>
      <c r="N76" s="18" t="s">
        <v>312</v>
      </c>
      <c r="O76" s="86" t="s">
        <v>313</v>
      </c>
      <c r="P76" s="18" t="s">
        <v>148</v>
      </c>
      <c r="Q76" s="23">
        <v>37500</v>
      </c>
      <c r="R76" s="23">
        <v>144144</v>
      </c>
      <c r="S76" s="38">
        <v>0</v>
      </c>
      <c r="T76" s="18" t="s">
        <v>187</v>
      </c>
      <c r="U76" s="18" t="s">
        <v>163</v>
      </c>
      <c r="V76" s="18" t="s">
        <v>140</v>
      </c>
      <c r="W76" s="21" t="s">
        <v>141</v>
      </c>
      <c r="X76" s="20">
        <f t="shared" si="6"/>
        <v>44287</v>
      </c>
      <c r="Y76" s="20">
        <f t="shared" si="6"/>
        <v>45670</v>
      </c>
      <c r="Z76" s="21" t="s">
        <v>141</v>
      </c>
      <c r="AA76" s="44" t="s">
        <v>152</v>
      </c>
      <c r="AB76" s="44" t="s">
        <v>141</v>
      </c>
      <c r="AC76" s="20" t="s">
        <v>177</v>
      </c>
    </row>
    <row r="77" spans="1:29" ht="90">
      <c r="A77" s="21" t="s">
        <v>610</v>
      </c>
      <c r="B77" s="18" t="s">
        <v>611</v>
      </c>
      <c r="C77" s="52" t="s">
        <v>612</v>
      </c>
      <c r="D77" s="98">
        <v>44322</v>
      </c>
      <c r="E77" s="98">
        <v>44865</v>
      </c>
      <c r="F77" s="21" t="s">
        <v>152</v>
      </c>
      <c r="G77" s="20">
        <v>44865</v>
      </c>
      <c r="H77" s="56" t="s">
        <v>140</v>
      </c>
      <c r="I77" s="20">
        <f>D77+365</f>
        <v>44687</v>
      </c>
      <c r="J77" s="99" t="s">
        <v>613</v>
      </c>
      <c r="K77" s="21" t="s">
        <v>143</v>
      </c>
      <c r="L77" s="22" t="s">
        <v>614</v>
      </c>
      <c r="M77" s="18" t="s">
        <v>172</v>
      </c>
      <c r="N77" s="21" t="s">
        <v>275</v>
      </c>
      <c r="O77" s="21" t="s">
        <v>256</v>
      </c>
      <c r="P77" s="21" t="s">
        <v>175</v>
      </c>
      <c r="Q77" s="23">
        <v>133080</v>
      </c>
      <c r="R77" s="23">
        <v>133080</v>
      </c>
      <c r="S77" s="38">
        <v>0</v>
      </c>
      <c r="T77" s="21" t="s">
        <v>150</v>
      </c>
      <c r="U77" s="21" t="s">
        <v>163</v>
      </c>
      <c r="V77" s="21" t="s">
        <v>140</v>
      </c>
      <c r="W77" s="133" t="s">
        <v>141</v>
      </c>
      <c r="X77" s="20">
        <f t="shared" si="6"/>
        <v>45418</v>
      </c>
      <c r="Y77" s="20">
        <f t="shared" si="6"/>
        <v>45961</v>
      </c>
      <c r="Z77" s="21" t="s">
        <v>141</v>
      </c>
      <c r="AA77" s="44" t="s">
        <v>165</v>
      </c>
      <c r="AB77" s="44" t="s">
        <v>165</v>
      </c>
      <c r="AC77" s="21" t="s">
        <v>153</v>
      </c>
    </row>
    <row r="78" spans="1:29" ht="30">
      <c r="A78" s="65" t="s">
        <v>615</v>
      </c>
      <c r="B78" s="65" t="s">
        <v>616</v>
      </c>
      <c r="C78" s="86" t="s">
        <v>616</v>
      </c>
      <c r="D78" s="138">
        <v>44713</v>
      </c>
      <c r="E78" s="138">
        <v>45814</v>
      </c>
      <c r="F78" s="65" t="s">
        <v>152</v>
      </c>
      <c r="G78" s="92">
        <v>45814</v>
      </c>
      <c r="H78" s="110" t="s">
        <v>140</v>
      </c>
      <c r="I78" s="21" t="s">
        <v>617</v>
      </c>
      <c r="J78" s="139" t="s">
        <v>618</v>
      </c>
      <c r="K78" s="113" t="s">
        <v>152</v>
      </c>
      <c r="L78" s="113">
        <v>4121166</v>
      </c>
      <c r="M78" s="113" t="s">
        <v>145</v>
      </c>
      <c r="N78" s="113" t="s">
        <v>619</v>
      </c>
      <c r="O78" s="113" t="s">
        <v>481</v>
      </c>
      <c r="P78" s="113" t="s">
        <v>248</v>
      </c>
      <c r="Q78" s="117">
        <v>43566.66</v>
      </c>
      <c r="R78" s="117">
        <v>130700</v>
      </c>
      <c r="S78" s="117">
        <v>0</v>
      </c>
      <c r="T78" s="113" t="s">
        <v>150</v>
      </c>
      <c r="U78" s="207" t="s">
        <v>620</v>
      </c>
      <c r="V78" s="113" t="s">
        <v>140</v>
      </c>
      <c r="W78" s="118"/>
      <c r="X78" s="92">
        <f t="shared" si="6"/>
        <v>45809</v>
      </c>
      <c r="Y78" s="92">
        <f t="shared" si="6"/>
        <v>46910</v>
      </c>
      <c r="Z78" s="113" t="s">
        <v>141</v>
      </c>
      <c r="AA78" s="31" t="s">
        <v>152</v>
      </c>
      <c r="AB78" s="31" t="s">
        <v>141</v>
      </c>
      <c r="AC78" s="113" t="s">
        <v>177</v>
      </c>
    </row>
    <row r="79" spans="1:29" ht="98.85" customHeight="1">
      <c r="A79" s="21" t="s">
        <v>621</v>
      </c>
      <c r="B79" s="21" t="s">
        <v>622</v>
      </c>
      <c r="C79" s="18" t="s">
        <v>623</v>
      </c>
      <c r="D79" s="98">
        <v>44641</v>
      </c>
      <c r="E79" s="98">
        <v>45128</v>
      </c>
      <c r="F79" s="21" t="s">
        <v>152</v>
      </c>
      <c r="G79" s="98">
        <v>45128</v>
      </c>
      <c r="H79" s="56" t="s">
        <v>140</v>
      </c>
      <c r="I79" s="20">
        <f>D79+730</f>
        <v>45371</v>
      </c>
      <c r="J79" s="99" t="s">
        <v>624</v>
      </c>
      <c r="K79" s="21" t="s">
        <v>143</v>
      </c>
      <c r="L79" s="21">
        <v>9577300</v>
      </c>
      <c r="M79" s="21" t="s">
        <v>172</v>
      </c>
      <c r="N79" s="21" t="s">
        <v>458</v>
      </c>
      <c r="O79" s="21" t="s">
        <v>459</v>
      </c>
      <c r="P79" s="21" t="s">
        <v>162</v>
      </c>
      <c r="Q79" s="24">
        <v>130000</v>
      </c>
      <c r="R79" s="24">
        <v>130000</v>
      </c>
      <c r="S79" s="24">
        <v>0</v>
      </c>
      <c r="T79" s="21" t="s">
        <v>150</v>
      </c>
      <c r="U79" s="21" t="s">
        <v>163</v>
      </c>
      <c r="V79" s="21" t="s">
        <v>140</v>
      </c>
      <c r="W79" s="60"/>
      <c r="X79" s="20">
        <f t="shared" si="6"/>
        <v>45737</v>
      </c>
      <c r="Y79" s="20">
        <f t="shared" si="6"/>
        <v>46224</v>
      </c>
      <c r="Z79" s="21" t="s">
        <v>141</v>
      </c>
      <c r="AA79" s="113" t="s">
        <v>152</v>
      </c>
      <c r="AB79" s="21" t="s">
        <v>141</v>
      </c>
      <c r="AC79" s="20" t="s">
        <v>166</v>
      </c>
    </row>
    <row r="80" spans="1:29" ht="52.2" customHeight="1">
      <c r="A80" s="18" t="s">
        <v>625</v>
      </c>
      <c r="B80" s="18" t="s">
        <v>626</v>
      </c>
      <c r="C80" s="18" t="s">
        <v>627</v>
      </c>
      <c r="D80" s="98">
        <v>44116</v>
      </c>
      <c r="E80" s="19">
        <v>44726</v>
      </c>
      <c r="F80" s="21" t="s">
        <v>152</v>
      </c>
      <c r="G80" s="19">
        <v>44726</v>
      </c>
      <c r="H80" s="56" t="s">
        <v>140</v>
      </c>
      <c r="I80" s="20">
        <v>44574</v>
      </c>
      <c r="J80" s="99" t="s">
        <v>628</v>
      </c>
      <c r="K80" s="21" t="s">
        <v>143</v>
      </c>
      <c r="L80" s="22" t="s">
        <v>629</v>
      </c>
      <c r="M80" s="18" t="s">
        <v>172</v>
      </c>
      <c r="N80" s="21" t="s">
        <v>630</v>
      </c>
      <c r="O80" s="18" t="s">
        <v>313</v>
      </c>
      <c r="P80" s="21" t="s">
        <v>148</v>
      </c>
      <c r="Q80" s="23">
        <v>119000</v>
      </c>
      <c r="R80" s="23">
        <v>119000</v>
      </c>
      <c r="S80" s="24">
        <v>0</v>
      </c>
      <c r="T80" s="21" t="s">
        <v>150</v>
      </c>
      <c r="U80" s="21" t="s">
        <v>163</v>
      </c>
      <c r="V80" s="21" t="s">
        <v>140</v>
      </c>
      <c r="W80" s="21" t="s">
        <v>141</v>
      </c>
      <c r="X80" s="20">
        <f t="shared" si="6"/>
        <v>45211</v>
      </c>
      <c r="Y80" s="20">
        <f t="shared" si="6"/>
        <v>45822</v>
      </c>
      <c r="Z80" s="21" t="s">
        <v>152</v>
      </c>
      <c r="AA80" s="21" t="s">
        <v>165</v>
      </c>
      <c r="AB80" s="21" t="s">
        <v>165</v>
      </c>
      <c r="AC80" s="21" t="s">
        <v>177</v>
      </c>
    </row>
    <row r="81" spans="1:30" ht="75">
      <c r="A81" s="21" t="s">
        <v>631</v>
      </c>
      <c r="B81" s="21" t="s">
        <v>632</v>
      </c>
      <c r="C81" s="18" t="s">
        <v>633</v>
      </c>
      <c r="D81" s="98">
        <v>44927</v>
      </c>
      <c r="E81" s="98">
        <v>46387</v>
      </c>
      <c r="F81" s="21" t="s">
        <v>165</v>
      </c>
      <c r="G81" s="98">
        <v>46752</v>
      </c>
      <c r="H81" s="56" t="s">
        <v>157</v>
      </c>
      <c r="I81" s="21" t="s">
        <v>634</v>
      </c>
      <c r="J81" s="99" t="s">
        <v>635</v>
      </c>
      <c r="K81" s="21" t="s">
        <v>143</v>
      </c>
      <c r="L81" s="21">
        <v>54940</v>
      </c>
      <c r="M81" s="21" t="s">
        <v>145</v>
      </c>
      <c r="N81" s="21" t="s">
        <v>636</v>
      </c>
      <c r="O81" s="21" t="s">
        <v>481</v>
      </c>
      <c r="P81" s="21" t="s">
        <v>162</v>
      </c>
      <c r="Q81" s="24">
        <v>28000</v>
      </c>
      <c r="R81" s="24">
        <v>112000</v>
      </c>
      <c r="S81" s="24">
        <v>0</v>
      </c>
      <c r="T81" s="21" t="s">
        <v>150</v>
      </c>
      <c r="U81" s="21" t="s">
        <v>151</v>
      </c>
      <c r="V81" s="21" t="s">
        <v>140</v>
      </c>
      <c r="W81" s="133" t="s">
        <v>141</v>
      </c>
      <c r="X81" s="208">
        <f t="shared" si="6"/>
        <v>46023</v>
      </c>
      <c r="Y81" s="208">
        <f t="shared" si="6"/>
        <v>47483</v>
      </c>
      <c r="Z81" s="21" t="s">
        <v>165</v>
      </c>
      <c r="AA81" s="209" t="s">
        <v>141</v>
      </c>
      <c r="AB81" s="210" t="s">
        <v>141</v>
      </c>
      <c r="AC81" s="21" t="s">
        <v>153</v>
      </c>
    </row>
    <row r="82" spans="1:30" ht="50.7" customHeight="1">
      <c r="A82" s="21" t="s">
        <v>637</v>
      </c>
      <c r="B82" s="21" t="s">
        <v>638</v>
      </c>
      <c r="C82" s="18" t="s">
        <v>639</v>
      </c>
      <c r="D82" s="98">
        <v>44378</v>
      </c>
      <c r="E82" s="98">
        <v>44742</v>
      </c>
      <c r="F82" s="21" t="s">
        <v>165</v>
      </c>
      <c r="G82" s="20">
        <v>45107</v>
      </c>
      <c r="H82" s="56" t="s">
        <v>140</v>
      </c>
      <c r="I82" s="20">
        <f>D82+365</f>
        <v>44743</v>
      </c>
      <c r="J82" s="99" t="s">
        <v>640</v>
      </c>
      <c r="K82" s="21" t="s">
        <v>143</v>
      </c>
      <c r="L82" s="21">
        <v>9489501</v>
      </c>
      <c r="M82" s="21" t="s">
        <v>172</v>
      </c>
      <c r="N82" s="21" t="s">
        <v>641</v>
      </c>
      <c r="O82" s="54" t="s">
        <v>465</v>
      </c>
      <c r="P82" s="18" t="s">
        <v>248</v>
      </c>
      <c r="Q82" s="24">
        <v>55000</v>
      </c>
      <c r="R82" s="24">
        <v>110000</v>
      </c>
      <c r="S82" s="24">
        <v>0</v>
      </c>
      <c r="T82" s="21" t="s">
        <v>150</v>
      </c>
      <c r="U82" s="21" t="s">
        <v>163</v>
      </c>
      <c r="V82" s="21" t="s">
        <v>140</v>
      </c>
      <c r="W82" s="60"/>
      <c r="X82" s="20">
        <f t="shared" si="6"/>
        <v>45474</v>
      </c>
      <c r="Y82" s="20">
        <f>DATE(YEAR(E82) + 6, MONTH(E82), DAY(E82))</f>
        <v>46934</v>
      </c>
      <c r="Z82" s="21"/>
      <c r="AA82" s="21" t="s">
        <v>152</v>
      </c>
      <c r="AB82" s="21" t="s">
        <v>141</v>
      </c>
      <c r="AC82" s="21" t="s">
        <v>153</v>
      </c>
      <c r="AD82" s="157"/>
    </row>
    <row r="83" spans="1:30" ht="41.1" customHeight="1">
      <c r="A83" s="18" t="s">
        <v>642</v>
      </c>
      <c r="B83" s="18" t="s">
        <v>643</v>
      </c>
      <c r="C83" s="18" t="s">
        <v>644</v>
      </c>
      <c r="D83" s="19">
        <v>43862</v>
      </c>
      <c r="E83" s="19">
        <v>45808</v>
      </c>
      <c r="F83" s="18" t="s">
        <v>152</v>
      </c>
      <c r="G83" s="19">
        <v>45808</v>
      </c>
      <c r="H83" s="21" t="s">
        <v>140</v>
      </c>
      <c r="I83" s="21" t="s">
        <v>141</v>
      </c>
      <c r="J83" s="18" t="s">
        <v>645</v>
      </c>
      <c r="K83" s="18" t="s">
        <v>143</v>
      </c>
      <c r="L83" s="18" t="s">
        <v>141</v>
      </c>
      <c r="M83" s="18" t="s">
        <v>145</v>
      </c>
      <c r="N83" s="18" t="s">
        <v>458</v>
      </c>
      <c r="O83" s="141" t="s">
        <v>459</v>
      </c>
      <c r="P83" s="18" t="s">
        <v>162</v>
      </c>
      <c r="Q83" s="23">
        <f>R83/5</f>
        <v>21560</v>
      </c>
      <c r="R83" s="23">
        <v>107800</v>
      </c>
      <c r="S83" s="38">
        <v>0</v>
      </c>
      <c r="T83" s="18" t="s">
        <v>150</v>
      </c>
      <c r="U83" s="18" t="s">
        <v>163</v>
      </c>
      <c r="V83" s="18" t="s">
        <v>140</v>
      </c>
      <c r="W83" s="21" t="s">
        <v>141</v>
      </c>
      <c r="X83" s="20">
        <f t="shared" si="6"/>
        <v>44958</v>
      </c>
      <c r="Y83" s="20">
        <f>DATE(YEAR(E83) + 6, MONTH(E83), DAY(E83))</f>
        <v>47999</v>
      </c>
      <c r="Z83" s="21" t="s">
        <v>141</v>
      </c>
      <c r="AA83" s="20" t="s">
        <v>165</v>
      </c>
      <c r="AB83" s="20" t="s">
        <v>165</v>
      </c>
      <c r="AC83" s="20" t="s">
        <v>166</v>
      </c>
    </row>
    <row r="84" spans="1:30" ht="65.099999999999994" customHeight="1">
      <c r="A84" s="18" t="s">
        <v>646</v>
      </c>
      <c r="B84" s="18" t="s">
        <v>647</v>
      </c>
      <c r="C84" s="18" t="s">
        <v>648</v>
      </c>
      <c r="D84" s="19">
        <v>44788</v>
      </c>
      <c r="E84" s="19">
        <v>44895</v>
      </c>
      <c r="F84" s="18" t="s">
        <v>165</v>
      </c>
      <c r="G84" s="19">
        <v>45076</v>
      </c>
      <c r="H84" s="18" t="s">
        <v>140</v>
      </c>
      <c r="I84" s="18" t="s">
        <v>141</v>
      </c>
      <c r="J84" s="18" t="s">
        <v>649</v>
      </c>
      <c r="K84" s="18" t="s">
        <v>143</v>
      </c>
      <c r="L84" s="18">
        <v>9571840</v>
      </c>
      <c r="M84" s="18" t="s">
        <v>145</v>
      </c>
      <c r="N84" s="18" t="s">
        <v>383</v>
      </c>
      <c r="O84" s="18" t="s">
        <v>488</v>
      </c>
      <c r="P84" s="18" t="s">
        <v>233</v>
      </c>
      <c r="Q84" s="24">
        <v>102890</v>
      </c>
      <c r="R84" s="24">
        <v>102890</v>
      </c>
      <c r="S84" s="24">
        <v>0</v>
      </c>
      <c r="T84" s="18" t="s">
        <v>150</v>
      </c>
      <c r="U84" s="18" t="s">
        <v>163</v>
      </c>
      <c r="V84" s="18" t="s">
        <v>140</v>
      </c>
      <c r="W84" s="18"/>
      <c r="X84" s="21" t="s">
        <v>141</v>
      </c>
      <c r="Y84" s="20">
        <f>DATE(YEAR(E84) + 6, MONTH(E84), DAY(E84))</f>
        <v>47087</v>
      </c>
      <c r="Z84" s="20"/>
      <c r="AA84" s="21" t="s">
        <v>152</v>
      </c>
      <c r="AB84" s="21" t="s">
        <v>141</v>
      </c>
      <c r="AC84" s="20" t="s">
        <v>177</v>
      </c>
    </row>
    <row r="85" spans="1:30" ht="72">
      <c r="A85" s="65" t="s">
        <v>650</v>
      </c>
      <c r="B85" s="18" t="s">
        <v>651</v>
      </c>
      <c r="C85" s="211" t="s">
        <v>652</v>
      </c>
      <c r="D85" s="138">
        <v>44476</v>
      </c>
      <c r="E85" s="138">
        <v>45351</v>
      </c>
      <c r="F85" s="113"/>
      <c r="G85" s="92">
        <v>45351</v>
      </c>
      <c r="H85" s="113" t="s">
        <v>140</v>
      </c>
      <c r="I85" s="113" t="s">
        <v>141</v>
      </c>
      <c r="J85" s="65" t="s">
        <v>653</v>
      </c>
      <c r="K85" s="113" t="s">
        <v>143</v>
      </c>
      <c r="L85" s="65" t="s">
        <v>654</v>
      </c>
      <c r="M85" s="113" t="s">
        <v>145</v>
      </c>
      <c r="N85" s="113" t="s">
        <v>655</v>
      </c>
      <c r="O85" s="113" t="s">
        <v>161</v>
      </c>
      <c r="P85" s="113" t="s">
        <v>162</v>
      </c>
      <c r="Q85" s="117">
        <v>100000</v>
      </c>
      <c r="R85" s="117">
        <v>100000</v>
      </c>
      <c r="S85" s="117">
        <v>0</v>
      </c>
      <c r="T85" s="113" t="s">
        <v>150</v>
      </c>
      <c r="U85" s="17" t="s">
        <v>163</v>
      </c>
      <c r="V85" s="113" t="s">
        <v>140</v>
      </c>
      <c r="W85" s="212"/>
      <c r="X85" s="113"/>
      <c r="Y85" s="113"/>
      <c r="Z85" s="113" t="s">
        <v>165</v>
      </c>
      <c r="AA85" s="113" t="s">
        <v>152</v>
      </c>
      <c r="AB85" s="113" t="s">
        <v>141</v>
      </c>
      <c r="AC85" s="113" t="s">
        <v>166</v>
      </c>
    </row>
    <row r="86" spans="1:30">
      <c r="A86" s="18" t="s">
        <v>656</v>
      </c>
      <c r="B86" s="18" t="s">
        <v>657</v>
      </c>
      <c r="C86" s="18" t="s">
        <v>658</v>
      </c>
      <c r="D86" s="19">
        <v>44756</v>
      </c>
      <c r="E86" s="19">
        <v>45138</v>
      </c>
      <c r="F86" s="21" t="s">
        <v>572</v>
      </c>
      <c r="G86" s="20">
        <v>45138</v>
      </c>
      <c r="H86" s="21" t="s">
        <v>140</v>
      </c>
      <c r="I86" s="21" t="s">
        <v>141</v>
      </c>
      <c r="J86" s="18" t="s">
        <v>659</v>
      </c>
      <c r="K86" s="21" t="s">
        <v>143</v>
      </c>
      <c r="L86" s="22">
        <v>7703720</v>
      </c>
      <c r="M86" s="21" t="s">
        <v>145</v>
      </c>
      <c r="N86" s="18" t="s">
        <v>660</v>
      </c>
      <c r="O86" s="21" t="s">
        <v>161</v>
      </c>
      <c r="P86" s="21" t="s">
        <v>162</v>
      </c>
      <c r="Q86" s="66">
        <v>100000</v>
      </c>
      <c r="R86" s="66">
        <v>100000</v>
      </c>
      <c r="S86" s="24">
        <v>0</v>
      </c>
      <c r="T86" s="21" t="s">
        <v>150</v>
      </c>
      <c r="U86" s="21" t="s">
        <v>197</v>
      </c>
      <c r="V86" s="21" t="s">
        <v>140</v>
      </c>
      <c r="W86" s="60" t="s">
        <v>141</v>
      </c>
      <c r="X86" s="20">
        <f>DATE(YEAR(D86) + 3, MONTH(D86), DAY(D86))</f>
        <v>45852</v>
      </c>
      <c r="Y86" s="20">
        <f>DATE(YEAR(E86) + 6, MONTH(E86), DAY(E86))</f>
        <v>47330</v>
      </c>
      <c r="Z86" s="21" t="s">
        <v>141</v>
      </c>
      <c r="AA86" s="20" t="s">
        <v>165</v>
      </c>
      <c r="AB86" s="21" t="s">
        <v>165</v>
      </c>
      <c r="AC86" s="21" t="s">
        <v>166</v>
      </c>
    </row>
    <row r="87" spans="1:30" ht="105">
      <c r="A87" s="52" t="s">
        <v>661</v>
      </c>
      <c r="B87" s="52" t="s">
        <v>662</v>
      </c>
      <c r="C87" s="52" t="s">
        <v>663</v>
      </c>
      <c r="D87" s="172">
        <v>44249</v>
      </c>
      <c r="E87" s="172">
        <v>44773</v>
      </c>
      <c r="F87" s="52" t="s">
        <v>152</v>
      </c>
      <c r="G87" s="213">
        <v>44773</v>
      </c>
      <c r="H87" s="95" t="s">
        <v>140</v>
      </c>
      <c r="I87" s="21" t="s">
        <v>141</v>
      </c>
      <c r="J87" s="57" t="s">
        <v>664</v>
      </c>
      <c r="K87" s="21" t="s">
        <v>152</v>
      </c>
      <c r="L87" s="58" t="s">
        <v>665</v>
      </c>
      <c r="M87" s="52" t="s">
        <v>145</v>
      </c>
      <c r="N87" s="52" t="s">
        <v>666</v>
      </c>
      <c r="O87" s="52" t="s">
        <v>667</v>
      </c>
      <c r="P87" s="86" t="s">
        <v>427</v>
      </c>
      <c r="Q87" s="23">
        <v>98050</v>
      </c>
      <c r="R87" s="23">
        <v>98050</v>
      </c>
      <c r="S87" s="67">
        <v>0</v>
      </c>
      <c r="T87" s="54" t="s">
        <v>150</v>
      </c>
      <c r="U87" s="52" t="s">
        <v>163</v>
      </c>
      <c r="V87" s="52" t="s">
        <v>140</v>
      </c>
      <c r="W87" s="60"/>
      <c r="X87" s="92">
        <f>DATE(YEAR(D87) + 3, MONTH(D87), DAY(D87))</f>
        <v>45344</v>
      </c>
      <c r="Y87" s="61">
        <f t="shared" ref="Y87:Y94" si="7">DATE(YEAR(E87) + 3, MONTH(E87), DAY(E87))</f>
        <v>45869</v>
      </c>
      <c r="Z87" s="214"/>
      <c r="AA87" s="20" t="s">
        <v>152</v>
      </c>
      <c r="AB87" s="20" t="s">
        <v>141</v>
      </c>
      <c r="AC87" s="20" t="s">
        <v>153</v>
      </c>
    </row>
    <row r="88" spans="1:30" ht="45">
      <c r="A88" s="106" t="s">
        <v>668</v>
      </c>
      <c r="B88" s="106" t="s">
        <v>669</v>
      </c>
      <c r="C88" s="86" t="s">
        <v>670</v>
      </c>
      <c r="D88" s="108">
        <v>44852</v>
      </c>
      <c r="E88" s="108">
        <v>45504</v>
      </c>
      <c r="F88" s="106" t="s">
        <v>152</v>
      </c>
      <c r="G88" s="215">
        <v>45504</v>
      </c>
      <c r="H88" s="110" t="s">
        <v>140</v>
      </c>
      <c r="I88" s="92">
        <v>45216</v>
      </c>
      <c r="J88" s="111" t="s">
        <v>671</v>
      </c>
      <c r="K88" s="106" t="s">
        <v>152</v>
      </c>
      <c r="L88" s="106" t="s">
        <v>672</v>
      </c>
      <c r="M88" s="106" t="s">
        <v>172</v>
      </c>
      <c r="N88" s="106" t="s">
        <v>673</v>
      </c>
      <c r="O88" s="106" t="s">
        <v>161</v>
      </c>
      <c r="P88" s="106" t="s">
        <v>440</v>
      </c>
      <c r="Q88" s="112">
        <f>SUM(R88/2)</f>
        <v>46842.5</v>
      </c>
      <c r="R88" s="112">
        <v>93685</v>
      </c>
      <c r="S88" s="112">
        <v>0</v>
      </c>
      <c r="T88" s="106" t="s">
        <v>150</v>
      </c>
      <c r="U88" s="216" t="s">
        <v>674</v>
      </c>
      <c r="V88" s="106" t="s">
        <v>140</v>
      </c>
      <c r="W88" s="113" t="s">
        <v>141</v>
      </c>
      <c r="X88" s="92">
        <f>DATE(YEAR(D88) + 3, MONTH(D88), DAY(D88))</f>
        <v>45948</v>
      </c>
      <c r="Y88" s="93">
        <f t="shared" si="7"/>
        <v>46599</v>
      </c>
      <c r="Z88" s="113" t="s">
        <v>165</v>
      </c>
      <c r="AA88" s="113" t="s">
        <v>152</v>
      </c>
      <c r="AB88" s="113" t="s">
        <v>141</v>
      </c>
      <c r="AC88" s="113" t="s">
        <v>153</v>
      </c>
    </row>
    <row r="89" spans="1:30" ht="45">
      <c r="A89" s="21" t="s">
        <v>675</v>
      </c>
      <c r="B89" s="21" t="s">
        <v>676</v>
      </c>
      <c r="C89" s="18" t="s">
        <v>677</v>
      </c>
      <c r="D89" s="98">
        <v>44835</v>
      </c>
      <c r="E89" s="98">
        <v>45077</v>
      </c>
      <c r="F89" s="21" t="s">
        <v>152</v>
      </c>
      <c r="G89" s="98">
        <v>45077</v>
      </c>
      <c r="H89" s="21" t="s">
        <v>140</v>
      </c>
      <c r="I89" s="21" t="s">
        <v>141</v>
      </c>
      <c r="J89" s="21" t="s">
        <v>678</v>
      </c>
      <c r="K89" s="21" t="s">
        <v>143</v>
      </c>
      <c r="L89" s="21">
        <v>2489966</v>
      </c>
      <c r="M89" s="21" t="s">
        <v>679</v>
      </c>
      <c r="N89" s="21" t="s">
        <v>680</v>
      </c>
      <c r="O89" s="21" t="s">
        <v>161</v>
      </c>
      <c r="P89" s="21" t="s">
        <v>162</v>
      </c>
      <c r="Q89" s="24">
        <v>93000</v>
      </c>
      <c r="R89" s="24">
        <v>93000</v>
      </c>
      <c r="S89" s="24">
        <v>0</v>
      </c>
      <c r="T89" s="21" t="s">
        <v>150</v>
      </c>
      <c r="U89" s="21" t="s">
        <v>163</v>
      </c>
      <c r="V89" s="21" t="s">
        <v>140</v>
      </c>
      <c r="W89" s="60"/>
      <c r="X89" s="92">
        <f>DATE(YEAR(D89) + 3, MONTH(D89), DAY(D89))</f>
        <v>45931</v>
      </c>
      <c r="Y89" s="93">
        <f t="shared" si="7"/>
        <v>46173</v>
      </c>
      <c r="Z89" s="21" t="s">
        <v>141</v>
      </c>
      <c r="AA89" s="44" t="s">
        <v>152</v>
      </c>
      <c r="AB89" s="44" t="s">
        <v>141</v>
      </c>
      <c r="AC89" s="21" t="s">
        <v>681</v>
      </c>
    </row>
    <row r="90" spans="1:30" ht="90">
      <c r="A90" s="18" t="s">
        <v>682</v>
      </c>
      <c r="B90" s="18" t="s">
        <v>683</v>
      </c>
      <c r="C90" s="18" t="s">
        <v>684</v>
      </c>
      <c r="D90" s="19">
        <v>44075</v>
      </c>
      <c r="E90" s="19">
        <v>44804</v>
      </c>
      <c r="F90" s="18" t="s">
        <v>157</v>
      </c>
      <c r="G90" s="19">
        <v>44804</v>
      </c>
      <c r="H90" s="21" t="s">
        <v>157</v>
      </c>
      <c r="I90" s="21"/>
      <c r="J90" s="18" t="s">
        <v>522</v>
      </c>
      <c r="K90" s="18" t="s">
        <v>685</v>
      </c>
      <c r="L90" s="105" t="s">
        <v>686</v>
      </c>
      <c r="M90" s="18" t="s">
        <v>145</v>
      </c>
      <c r="N90" s="18" t="s">
        <v>524</v>
      </c>
      <c r="O90" s="21" t="s">
        <v>465</v>
      </c>
      <c r="P90" s="18" t="s">
        <v>427</v>
      </c>
      <c r="Q90" s="38">
        <v>90000</v>
      </c>
      <c r="R90" s="38">
        <v>90000</v>
      </c>
      <c r="S90" s="24">
        <v>0</v>
      </c>
      <c r="T90" s="21" t="s">
        <v>150</v>
      </c>
      <c r="U90" s="21" t="s">
        <v>163</v>
      </c>
      <c r="V90" s="21" t="s">
        <v>157</v>
      </c>
      <c r="W90" s="18" t="s">
        <v>687</v>
      </c>
      <c r="X90" s="92">
        <f>DATE(YEAR(D90) + 3, MONTH(D90), DAY(D90))</f>
        <v>45170</v>
      </c>
      <c r="Y90" s="93">
        <f t="shared" si="7"/>
        <v>45900</v>
      </c>
      <c r="Z90" s="21" t="s">
        <v>141</v>
      </c>
      <c r="AA90" s="44" t="s">
        <v>152</v>
      </c>
      <c r="AB90" s="44" t="s">
        <v>141</v>
      </c>
      <c r="AC90" s="20" t="s">
        <v>153</v>
      </c>
    </row>
    <row r="91" spans="1:30" ht="90">
      <c r="A91" s="65" t="s">
        <v>688</v>
      </c>
      <c r="B91" s="65" t="s">
        <v>689</v>
      </c>
      <c r="C91" s="65" t="s">
        <v>690</v>
      </c>
      <c r="D91" s="127">
        <v>44020</v>
      </c>
      <c r="E91" s="127">
        <v>44749</v>
      </c>
      <c r="F91" s="65" t="s">
        <v>165</v>
      </c>
      <c r="G91" s="127">
        <v>45845</v>
      </c>
      <c r="H91" s="65" t="s">
        <v>140</v>
      </c>
      <c r="I91" s="113" t="s">
        <v>141</v>
      </c>
      <c r="J91" s="65" t="s">
        <v>691</v>
      </c>
      <c r="K91" s="65" t="s">
        <v>152</v>
      </c>
      <c r="L91" s="129" t="s">
        <v>692</v>
      </c>
      <c r="M91" s="65" t="s">
        <v>145</v>
      </c>
      <c r="N91" s="113" t="s">
        <v>693</v>
      </c>
      <c r="O91" s="65" t="s">
        <v>313</v>
      </c>
      <c r="P91" s="113" t="s">
        <v>148</v>
      </c>
      <c r="Q91" s="130">
        <v>17000</v>
      </c>
      <c r="R91" s="130">
        <v>85000</v>
      </c>
      <c r="S91" s="117">
        <v>0</v>
      </c>
      <c r="T91" s="113" t="s">
        <v>196</v>
      </c>
      <c r="U91" s="113" t="s">
        <v>163</v>
      </c>
      <c r="V91" s="113" t="s">
        <v>140</v>
      </c>
      <c r="W91" s="113" t="s">
        <v>141</v>
      </c>
      <c r="X91" s="92" t="e">
        <f>DATE(YEAR(#REF!) + 3, MONTH(#REF!), DAY(#REF!))</f>
        <v>#REF!</v>
      </c>
      <c r="Y91" s="93">
        <f t="shared" si="7"/>
        <v>45845</v>
      </c>
      <c r="Z91" s="113" t="s">
        <v>152</v>
      </c>
      <c r="AA91" s="113" t="s">
        <v>152</v>
      </c>
      <c r="AB91" s="113" t="s">
        <v>141</v>
      </c>
      <c r="AC91" s="113" t="s">
        <v>177</v>
      </c>
    </row>
    <row r="92" spans="1:30">
      <c r="A92" s="18" t="s">
        <v>694</v>
      </c>
      <c r="B92" s="18" t="s">
        <v>695</v>
      </c>
      <c r="C92" s="18" t="s">
        <v>695</v>
      </c>
      <c r="D92" s="19">
        <v>43966</v>
      </c>
      <c r="E92" s="19">
        <v>45061</v>
      </c>
      <c r="F92" s="18" t="s">
        <v>152</v>
      </c>
      <c r="G92" s="19">
        <v>45061</v>
      </c>
      <c r="H92" s="21" t="s">
        <v>157</v>
      </c>
      <c r="I92" s="21" t="s">
        <v>141</v>
      </c>
      <c r="J92" s="18" t="s">
        <v>504</v>
      </c>
      <c r="K92" s="18" t="s">
        <v>152</v>
      </c>
      <c r="L92" s="105" t="s">
        <v>505</v>
      </c>
      <c r="M92" s="18" t="s">
        <v>145</v>
      </c>
      <c r="N92" s="18" t="s">
        <v>312</v>
      </c>
      <c r="O92" s="18" t="s">
        <v>313</v>
      </c>
      <c r="P92" s="21" t="s">
        <v>148</v>
      </c>
      <c r="Q92" s="23">
        <v>27875</v>
      </c>
      <c r="R92" s="23">
        <v>83626.11</v>
      </c>
      <c r="S92" s="24">
        <v>0</v>
      </c>
      <c r="T92" s="21" t="s">
        <v>150</v>
      </c>
      <c r="U92" s="21" t="s">
        <v>163</v>
      </c>
      <c r="V92" s="21" t="s">
        <v>157</v>
      </c>
      <c r="W92" s="21" t="s">
        <v>141</v>
      </c>
      <c r="X92" s="20">
        <f>DATE(YEAR(D92) + 3, MONTH(D92), DAY(D92))</f>
        <v>45061</v>
      </c>
      <c r="Y92" s="20">
        <f t="shared" si="7"/>
        <v>46157</v>
      </c>
      <c r="Z92" s="21" t="s">
        <v>152</v>
      </c>
      <c r="AA92" s="21" t="s">
        <v>152</v>
      </c>
      <c r="AB92" s="21" t="s">
        <v>141</v>
      </c>
      <c r="AC92" s="21" t="s">
        <v>177</v>
      </c>
    </row>
    <row r="93" spans="1:30" ht="39" customHeight="1">
      <c r="A93" s="65" t="s">
        <v>696</v>
      </c>
      <c r="B93" s="65" t="s">
        <v>697</v>
      </c>
      <c r="C93" s="65" t="s">
        <v>698</v>
      </c>
      <c r="D93" s="127">
        <v>42979</v>
      </c>
      <c r="E93" s="127">
        <v>44075</v>
      </c>
      <c r="F93" s="65" t="s">
        <v>157</v>
      </c>
      <c r="G93" s="92">
        <v>44805</v>
      </c>
      <c r="H93" s="113" t="s">
        <v>534</v>
      </c>
      <c r="I93" s="92">
        <v>44606</v>
      </c>
      <c r="J93" s="65" t="s">
        <v>699</v>
      </c>
      <c r="K93" s="113" t="s">
        <v>152</v>
      </c>
      <c r="L93" s="166"/>
      <c r="M93" s="65" t="s">
        <v>145</v>
      </c>
      <c r="N93" s="65" t="s">
        <v>312</v>
      </c>
      <c r="O93" s="113" t="s">
        <v>488</v>
      </c>
      <c r="P93" s="113" t="s">
        <v>148</v>
      </c>
      <c r="Q93" s="130">
        <v>20000</v>
      </c>
      <c r="R93" s="130">
        <v>82886.880000000005</v>
      </c>
      <c r="S93" s="117">
        <v>0</v>
      </c>
      <c r="T93" s="113" t="s">
        <v>150</v>
      </c>
      <c r="U93" s="113" t="s">
        <v>151</v>
      </c>
      <c r="V93" s="113" t="s">
        <v>157</v>
      </c>
      <c r="W93" s="113" t="s">
        <v>700</v>
      </c>
      <c r="X93" s="20">
        <f>DATE(YEAR(D93) + 3, MONTH(D93), DAY(D93))</f>
        <v>44075</v>
      </c>
      <c r="Y93" s="20">
        <f t="shared" si="7"/>
        <v>45170</v>
      </c>
      <c r="Z93" s="113" t="s">
        <v>141</v>
      </c>
      <c r="AA93" s="113" t="s">
        <v>165</v>
      </c>
      <c r="AB93" s="113" t="s">
        <v>165</v>
      </c>
      <c r="AC93" s="113" t="s">
        <v>177</v>
      </c>
    </row>
    <row r="94" spans="1:30" ht="86.4">
      <c r="A94" s="65" t="s">
        <v>701</v>
      </c>
      <c r="B94" s="65" t="s">
        <v>702</v>
      </c>
      <c r="C94" s="217" t="s">
        <v>703</v>
      </c>
      <c r="D94" s="138">
        <v>44543</v>
      </c>
      <c r="E94" s="138">
        <v>44712</v>
      </c>
      <c r="F94" s="113" t="s">
        <v>157</v>
      </c>
      <c r="G94" s="218">
        <v>45016</v>
      </c>
      <c r="H94" s="113" t="s">
        <v>140</v>
      </c>
      <c r="I94" s="92">
        <v>44680</v>
      </c>
      <c r="J94" s="113" t="s">
        <v>411</v>
      </c>
      <c r="K94" s="113" t="s">
        <v>152</v>
      </c>
      <c r="L94" s="113">
        <v>2212959</v>
      </c>
      <c r="M94" s="113" t="s">
        <v>145</v>
      </c>
      <c r="N94" s="113" t="s">
        <v>704</v>
      </c>
      <c r="O94" s="113" t="s">
        <v>288</v>
      </c>
      <c r="P94" s="113" t="s">
        <v>248</v>
      </c>
      <c r="Q94" s="117">
        <v>90577.5</v>
      </c>
      <c r="R94" s="130">
        <v>90577.5</v>
      </c>
      <c r="S94" s="117">
        <v>0</v>
      </c>
      <c r="T94" s="113" t="s">
        <v>150</v>
      </c>
      <c r="U94" s="113" t="s">
        <v>163</v>
      </c>
      <c r="V94" s="113" t="s">
        <v>140</v>
      </c>
      <c r="W94" s="175" t="s">
        <v>705</v>
      </c>
      <c r="X94" s="92">
        <f>DATE(YEAR(D94) + 3, MONTH(D94), DAY(D94))</f>
        <v>45639</v>
      </c>
      <c r="Y94" s="92">
        <f t="shared" si="7"/>
        <v>45808</v>
      </c>
      <c r="Z94" s="113" t="s">
        <v>141</v>
      </c>
      <c r="AA94" s="113" t="s">
        <v>152</v>
      </c>
      <c r="AB94" s="113" t="s">
        <v>141</v>
      </c>
      <c r="AC94" s="113" t="s">
        <v>166</v>
      </c>
    </row>
    <row r="95" spans="1:30" ht="135">
      <c r="A95" s="21" t="s">
        <v>706</v>
      </c>
      <c r="B95" s="21" t="s">
        <v>707</v>
      </c>
      <c r="C95" s="18" t="s">
        <v>708</v>
      </c>
      <c r="D95" s="21">
        <v>44895</v>
      </c>
      <c r="E95" s="21">
        <v>45077</v>
      </c>
      <c r="F95" s="21" t="s">
        <v>152</v>
      </c>
      <c r="G95" s="21">
        <v>45077</v>
      </c>
      <c r="H95" s="21" t="s">
        <v>140</v>
      </c>
      <c r="I95" s="21" t="s">
        <v>634</v>
      </c>
      <c r="J95" s="21" t="s">
        <v>709</v>
      </c>
      <c r="K95" s="21" t="s">
        <v>143</v>
      </c>
      <c r="L95" s="21">
        <v>4490352</v>
      </c>
      <c r="M95" s="21" t="s">
        <v>145</v>
      </c>
      <c r="N95" s="21" t="s">
        <v>710</v>
      </c>
      <c r="O95" s="21" t="s">
        <v>459</v>
      </c>
      <c r="P95" s="21" t="s">
        <v>162</v>
      </c>
      <c r="Q95" s="21">
        <v>80000</v>
      </c>
      <c r="R95" s="21">
        <v>80000</v>
      </c>
      <c r="S95" s="21">
        <v>0</v>
      </c>
      <c r="T95" s="21" t="s">
        <v>150</v>
      </c>
      <c r="U95" s="21" t="s">
        <v>163</v>
      </c>
      <c r="V95" s="21" t="s">
        <v>140</v>
      </c>
      <c r="W95" s="21"/>
      <c r="X95" s="21" t="s">
        <v>141</v>
      </c>
      <c r="Y95" s="21"/>
      <c r="Z95" s="21"/>
      <c r="AA95" s="21" t="s">
        <v>141</v>
      </c>
      <c r="AB95" s="21" t="s">
        <v>141</v>
      </c>
      <c r="AC95" s="21" t="s">
        <v>177</v>
      </c>
    </row>
    <row r="96" spans="1:30" ht="60">
      <c r="A96" s="119" t="s">
        <v>711</v>
      </c>
      <c r="B96" s="219" t="s">
        <v>712</v>
      </c>
      <c r="C96" s="220" t="s">
        <v>713</v>
      </c>
      <c r="D96" s="120">
        <v>44589</v>
      </c>
      <c r="E96" s="221">
        <v>45016</v>
      </c>
      <c r="F96" s="222" t="s">
        <v>714</v>
      </c>
      <c r="G96" s="221">
        <v>45747</v>
      </c>
      <c r="H96" s="119" t="s">
        <v>157</v>
      </c>
      <c r="I96" s="221">
        <v>44954</v>
      </c>
      <c r="J96" s="44" t="s">
        <v>715</v>
      </c>
      <c r="K96" s="223" t="s">
        <v>152</v>
      </c>
      <c r="L96" s="44" t="s">
        <v>716</v>
      </c>
      <c r="M96" s="78" t="s">
        <v>145</v>
      </c>
      <c r="N96" s="119" t="s">
        <v>717</v>
      </c>
      <c r="O96" s="119" t="s">
        <v>174</v>
      </c>
      <c r="P96" s="119" t="s">
        <v>248</v>
      </c>
      <c r="Q96" s="134">
        <v>72500</v>
      </c>
      <c r="R96" s="134">
        <v>72500</v>
      </c>
      <c r="S96" s="146">
        <v>0</v>
      </c>
      <c r="T96" s="119" t="s">
        <v>150</v>
      </c>
      <c r="U96" s="78" t="s">
        <v>163</v>
      </c>
      <c r="V96" s="221" t="s">
        <v>157</v>
      </c>
      <c r="W96" s="224"/>
      <c r="X96" s="29">
        <f t="shared" ref="X96:Y98" si="8">DATE(YEAR(D96) + 3, MONTH(D96), DAY(D96))</f>
        <v>45685</v>
      </c>
      <c r="Y96" s="36">
        <f t="shared" si="8"/>
        <v>46112</v>
      </c>
      <c r="Z96" s="44" t="s">
        <v>141</v>
      </c>
      <c r="AA96" s="44" t="s">
        <v>152</v>
      </c>
      <c r="AB96" s="44" t="s">
        <v>141</v>
      </c>
      <c r="AC96" s="221" t="s">
        <v>177</v>
      </c>
    </row>
    <row r="97" spans="1:183" ht="30">
      <c r="A97" s="52" t="s">
        <v>718</v>
      </c>
      <c r="B97" s="52" t="s">
        <v>719</v>
      </c>
      <c r="C97" s="52" t="s">
        <v>720</v>
      </c>
      <c r="D97" s="53">
        <v>44678</v>
      </c>
      <c r="E97" s="53">
        <v>45042</v>
      </c>
      <c r="F97" s="52" t="s">
        <v>152</v>
      </c>
      <c r="G97" s="53">
        <v>45042</v>
      </c>
      <c r="H97" s="52" t="s">
        <v>140</v>
      </c>
      <c r="I97" s="54" t="s">
        <v>141</v>
      </c>
      <c r="J97" s="52" t="s">
        <v>721</v>
      </c>
      <c r="K97" s="54" t="s">
        <v>152</v>
      </c>
      <c r="L97" s="58">
        <v>4085767</v>
      </c>
      <c r="M97" s="52" t="s">
        <v>145</v>
      </c>
      <c r="N97" s="52" t="s">
        <v>722</v>
      </c>
      <c r="O97" s="52" t="s">
        <v>560</v>
      </c>
      <c r="P97" s="52" t="s">
        <v>148</v>
      </c>
      <c r="Q97" s="143">
        <v>71601</v>
      </c>
      <c r="R97" s="23">
        <v>71601</v>
      </c>
      <c r="S97" s="67">
        <v>0</v>
      </c>
      <c r="T97" s="52" t="s">
        <v>150</v>
      </c>
      <c r="U97" s="52" t="s">
        <v>163</v>
      </c>
      <c r="V97" s="52" t="s">
        <v>140</v>
      </c>
      <c r="W97" s="54" t="s">
        <v>141</v>
      </c>
      <c r="X97" s="61">
        <f t="shared" si="8"/>
        <v>45774</v>
      </c>
      <c r="Y97" s="61">
        <f t="shared" si="8"/>
        <v>46138</v>
      </c>
      <c r="Z97" s="54" t="s">
        <v>165</v>
      </c>
      <c r="AA97" s="54" t="s">
        <v>152</v>
      </c>
      <c r="AB97" s="54" t="s">
        <v>141</v>
      </c>
      <c r="AC97" s="61" t="s">
        <v>166</v>
      </c>
    </row>
    <row r="98" spans="1:183" ht="30">
      <c r="A98" s="21" t="s">
        <v>723</v>
      </c>
      <c r="B98" s="18" t="s">
        <v>724</v>
      </c>
      <c r="C98" s="18" t="s">
        <v>725</v>
      </c>
      <c r="D98" s="19">
        <v>44805</v>
      </c>
      <c r="E98" s="19">
        <v>45962</v>
      </c>
      <c r="F98" s="18" t="s">
        <v>152</v>
      </c>
      <c r="G98" s="20">
        <v>46604</v>
      </c>
      <c r="H98" s="18" t="s">
        <v>140</v>
      </c>
      <c r="I98" s="21" t="s">
        <v>141</v>
      </c>
      <c r="J98" s="21" t="s">
        <v>726</v>
      </c>
      <c r="K98" s="21" t="s">
        <v>152</v>
      </c>
      <c r="L98" s="21"/>
      <c r="M98" s="21" t="s">
        <v>145</v>
      </c>
      <c r="N98" s="21" t="s">
        <v>727</v>
      </c>
      <c r="O98" s="21" t="s">
        <v>560</v>
      </c>
      <c r="P98" s="21" t="s">
        <v>148</v>
      </c>
      <c r="Q98" s="24">
        <v>65000</v>
      </c>
      <c r="R98" s="24">
        <v>65000</v>
      </c>
      <c r="S98" s="24">
        <v>0</v>
      </c>
      <c r="T98" s="21" t="s">
        <v>187</v>
      </c>
      <c r="U98" s="21" t="s">
        <v>197</v>
      </c>
      <c r="V98" s="21" t="s">
        <v>140</v>
      </c>
      <c r="W98" s="21"/>
      <c r="X98" s="92">
        <f t="shared" si="8"/>
        <v>45901</v>
      </c>
      <c r="Y98" s="92">
        <f t="shared" si="8"/>
        <v>47058</v>
      </c>
      <c r="Z98" s="21" t="s">
        <v>141</v>
      </c>
      <c r="AA98" s="21" t="s">
        <v>152</v>
      </c>
      <c r="AB98" s="21" t="s">
        <v>141</v>
      </c>
      <c r="AC98" s="21" t="s">
        <v>166</v>
      </c>
    </row>
    <row r="99" spans="1:183" ht="90">
      <c r="A99" s="44" t="s">
        <v>728</v>
      </c>
      <c r="B99" s="78" t="s">
        <v>729</v>
      </c>
      <c r="C99" s="78" t="s">
        <v>730</v>
      </c>
      <c r="D99" s="187">
        <v>44936</v>
      </c>
      <c r="E99" s="187">
        <v>45169</v>
      </c>
      <c r="F99" s="78"/>
      <c r="G99" s="187"/>
      <c r="H99" s="78"/>
      <c r="I99" s="44"/>
      <c r="J99" s="78" t="s">
        <v>731</v>
      </c>
      <c r="K99" s="44" t="s">
        <v>143</v>
      </c>
      <c r="L99" s="44">
        <v>4330005</v>
      </c>
      <c r="M99" s="78" t="s">
        <v>172</v>
      </c>
      <c r="N99" s="78" t="s">
        <v>732</v>
      </c>
      <c r="O99" s="78" t="s">
        <v>488</v>
      </c>
      <c r="P99" s="78" t="s">
        <v>148</v>
      </c>
      <c r="Q99" s="124">
        <v>55725</v>
      </c>
      <c r="R99" s="124">
        <v>65000</v>
      </c>
      <c r="S99" s="146"/>
      <c r="T99" s="78" t="s">
        <v>150</v>
      </c>
      <c r="U99" s="78" t="s">
        <v>163</v>
      </c>
      <c r="V99" s="78" t="s">
        <v>140</v>
      </c>
      <c r="W99" s="43"/>
      <c r="X99" s="61"/>
      <c r="Y99" s="61"/>
      <c r="Z99" s="144"/>
      <c r="AA99" s="44" t="s">
        <v>152</v>
      </c>
      <c r="AB99" s="44" t="s">
        <v>141</v>
      </c>
      <c r="AC99" s="78" t="s">
        <v>177</v>
      </c>
    </row>
    <row r="100" spans="1:183" ht="105">
      <c r="A100" s="21" t="s">
        <v>733</v>
      </c>
      <c r="B100" s="21" t="s">
        <v>734</v>
      </c>
      <c r="C100" s="18" t="s">
        <v>735</v>
      </c>
      <c r="D100" s="98">
        <v>44700</v>
      </c>
      <c r="E100" s="98">
        <v>44743</v>
      </c>
      <c r="F100" s="21" t="s">
        <v>152</v>
      </c>
      <c r="G100" s="20">
        <v>44743</v>
      </c>
      <c r="H100" s="21" t="s">
        <v>140</v>
      </c>
      <c r="I100" s="21" t="s">
        <v>141</v>
      </c>
      <c r="J100" s="21" t="s">
        <v>736</v>
      </c>
      <c r="K100" s="21" t="s">
        <v>152</v>
      </c>
      <c r="L100" s="21" t="s">
        <v>574</v>
      </c>
      <c r="M100" s="21" t="s">
        <v>145</v>
      </c>
      <c r="N100" s="21" t="s">
        <v>737</v>
      </c>
      <c r="O100" s="21" t="s">
        <v>560</v>
      </c>
      <c r="P100" s="21" t="s">
        <v>148</v>
      </c>
      <c r="Q100" s="24">
        <v>61920</v>
      </c>
      <c r="R100" s="24">
        <v>61920</v>
      </c>
      <c r="S100" s="24">
        <v>0</v>
      </c>
      <c r="T100" s="21" t="s">
        <v>196</v>
      </c>
      <c r="U100" s="21" t="s">
        <v>163</v>
      </c>
      <c r="V100" s="21" t="s">
        <v>140</v>
      </c>
      <c r="W100" s="60"/>
      <c r="X100" s="29">
        <f t="shared" ref="X100:Y103" si="9">DATE(YEAR(D100) + 3, MONTH(D100), DAY(D100))</f>
        <v>45796</v>
      </c>
      <c r="Y100" s="36">
        <f t="shared" si="9"/>
        <v>45839</v>
      </c>
      <c r="Z100" s="21" t="s">
        <v>141</v>
      </c>
      <c r="AA100" s="21" t="s">
        <v>152</v>
      </c>
      <c r="AB100" s="21" t="s">
        <v>141</v>
      </c>
      <c r="AC100" s="21"/>
    </row>
    <row r="101" spans="1:183" ht="30">
      <c r="A101" s="54" t="s">
        <v>738</v>
      </c>
      <c r="B101" s="57" t="s">
        <v>739</v>
      </c>
      <c r="C101" s="52" t="s">
        <v>740</v>
      </c>
      <c r="D101" s="142">
        <v>44333</v>
      </c>
      <c r="E101" s="142">
        <v>45062</v>
      </c>
      <c r="F101" s="54" t="s">
        <v>165</v>
      </c>
      <c r="G101" s="61">
        <v>45793</v>
      </c>
      <c r="H101" s="54" t="s">
        <v>157</v>
      </c>
      <c r="I101" s="54" t="s">
        <v>141</v>
      </c>
      <c r="J101" s="54" t="s">
        <v>741</v>
      </c>
      <c r="K101" s="54" t="s">
        <v>152</v>
      </c>
      <c r="L101" s="58" t="s">
        <v>742</v>
      </c>
      <c r="M101" s="54" t="s">
        <v>145</v>
      </c>
      <c r="N101" s="54" t="s">
        <v>743</v>
      </c>
      <c r="O101" s="54" t="s">
        <v>393</v>
      </c>
      <c r="P101" s="54" t="s">
        <v>175</v>
      </c>
      <c r="Q101" s="143">
        <v>15000</v>
      </c>
      <c r="R101" s="143">
        <v>60000</v>
      </c>
      <c r="S101" s="59">
        <v>0</v>
      </c>
      <c r="T101" s="54" t="s">
        <v>150</v>
      </c>
      <c r="U101" s="54" t="s">
        <v>197</v>
      </c>
      <c r="V101" s="54" t="s">
        <v>157</v>
      </c>
      <c r="W101" s="169" t="s">
        <v>141</v>
      </c>
      <c r="X101" s="61">
        <f t="shared" si="9"/>
        <v>45429</v>
      </c>
      <c r="Y101" s="61">
        <f t="shared" si="9"/>
        <v>46158</v>
      </c>
      <c r="Z101" s="54" t="s">
        <v>141</v>
      </c>
      <c r="AA101" s="21" t="s">
        <v>152</v>
      </c>
      <c r="AB101" s="21" t="s">
        <v>141</v>
      </c>
      <c r="AC101" s="54" t="s">
        <v>681</v>
      </c>
    </row>
    <row r="102" spans="1:183" ht="60">
      <c r="A102" s="106" t="s">
        <v>744</v>
      </c>
      <c r="B102" s="106" t="s">
        <v>745</v>
      </c>
      <c r="C102" s="86" t="s">
        <v>746</v>
      </c>
      <c r="D102" s="108">
        <v>44775</v>
      </c>
      <c r="E102" s="108">
        <v>45016</v>
      </c>
      <c r="F102" s="106" t="s">
        <v>152</v>
      </c>
      <c r="G102" s="109">
        <v>45016</v>
      </c>
      <c r="H102" s="110" t="s">
        <v>140</v>
      </c>
      <c r="I102" s="113" t="s">
        <v>141</v>
      </c>
      <c r="J102" s="111" t="s">
        <v>747</v>
      </c>
      <c r="K102" s="106" t="s">
        <v>143</v>
      </c>
      <c r="L102" s="106" t="s">
        <v>748</v>
      </c>
      <c r="M102" s="106" t="s">
        <v>145</v>
      </c>
      <c r="N102" s="106" t="s">
        <v>749</v>
      </c>
      <c r="O102" s="106" t="s">
        <v>194</v>
      </c>
      <c r="P102" s="106" t="s">
        <v>162</v>
      </c>
      <c r="Q102" s="112">
        <v>60000</v>
      </c>
      <c r="R102" s="112">
        <v>60000</v>
      </c>
      <c r="S102" s="112">
        <v>0</v>
      </c>
      <c r="T102" s="106" t="s">
        <v>150</v>
      </c>
      <c r="U102" s="106" t="s">
        <v>163</v>
      </c>
      <c r="V102" s="106" t="s">
        <v>140</v>
      </c>
      <c r="W102" s="118"/>
      <c r="X102" s="92">
        <f t="shared" si="9"/>
        <v>45871</v>
      </c>
      <c r="Y102" s="93">
        <f t="shared" si="9"/>
        <v>46112</v>
      </c>
      <c r="Z102" s="113" t="s">
        <v>141</v>
      </c>
      <c r="AA102" s="113" t="s">
        <v>152</v>
      </c>
      <c r="AB102" s="113" t="s">
        <v>141</v>
      </c>
      <c r="AC102" s="113" t="s">
        <v>153</v>
      </c>
    </row>
    <row r="103" spans="1:183" ht="30">
      <c r="A103" s="106" t="s">
        <v>750</v>
      </c>
      <c r="B103" s="106" t="s">
        <v>751</v>
      </c>
      <c r="C103" s="65" t="s">
        <v>752</v>
      </c>
      <c r="D103" s="138">
        <v>44634</v>
      </c>
      <c r="E103" s="138">
        <v>45274</v>
      </c>
      <c r="F103" s="113" t="s">
        <v>152</v>
      </c>
      <c r="G103" s="138">
        <v>45274</v>
      </c>
      <c r="H103" s="113" t="s">
        <v>140</v>
      </c>
      <c r="I103" s="113" t="s">
        <v>141</v>
      </c>
      <c r="J103" s="113" t="s">
        <v>753</v>
      </c>
      <c r="K103" s="113" t="s">
        <v>143</v>
      </c>
      <c r="L103" s="113">
        <v>7551119</v>
      </c>
      <c r="M103" s="113" t="s">
        <v>145</v>
      </c>
      <c r="N103" s="113" t="s">
        <v>754</v>
      </c>
      <c r="O103" s="65" t="s">
        <v>313</v>
      </c>
      <c r="P103" s="65" t="s">
        <v>148</v>
      </c>
      <c r="Q103" s="117">
        <v>58500</v>
      </c>
      <c r="R103" s="117">
        <v>58500</v>
      </c>
      <c r="S103" s="117">
        <v>0</v>
      </c>
      <c r="T103" s="113" t="s">
        <v>150</v>
      </c>
      <c r="U103" s="113" t="s">
        <v>163</v>
      </c>
      <c r="V103" s="113" t="s">
        <v>140</v>
      </c>
      <c r="W103" s="118"/>
      <c r="X103" s="92">
        <f t="shared" si="9"/>
        <v>45730</v>
      </c>
      <c r="Y103" s="92">
        <f t="shared" si="9"/>
        <v>46370</v>
      </c>
      <c r="Z103" s="113" t="s">
        <v>141</v>
      </c>
      <c r="AA103" s="113" t="s">
        <v>152</v>
      </c>
      <c r="AB103" s="113" t="s">
        <v>141</v>
      </c>
      <c r="AC103" s="92" t="s">
        <v>177</v>
      </c>
    </row>
    <row r="104" spans="1:183" ht="30">
      <c r="A104" s="78" t="s">
        <v>755</v>
      </c>
      <c r="B104" s="18" t="s">
        <v>756</v>
      </c>
      <c r="C104" s="225" t="s">
        <v>757</v>
      </c>
      <c r="D104" s="82">
        <v>44004</v>
      </c>
      <c r="E104" s="82">
        <v>44227</v>
      </c>
      <c r="F104" s="78" t="s">
        <v>165</v>
      </c>
      <c r="G104" s="50">
        <v>45822</v>
      </c>
      <c r="H104" s="44" t="s">
        <v>157</v>
      </c>
      <c r="I104" s="44" t="s">
        <v>141</v>
      </c>
      <c r="J104" s="78" t="s">
        <v>758</v>
      </c>
      <c r="K104" s="78" t="s">
        <v>143</v>
      </c>
      <c r="L104" s="226" t="s">
        <v>759</v>
      </c>
      <c r="M104" s="78" t="s">
        <v>145</v>
      </c>
      <c r="N104" s="78" t="s">
        <v>760</v>
      </c>
      <c r="O104" s="44" t="s">
        <v>761</v>
      </c>
      <c r="P104" s="78" t="s">
        <v>761</v>
      </c>
      <c r="Q104" s="124">
        <v>10781</v>
      </c>
      <c r="R104" s="124">
        <v>53905</v>
      </c>
      <c r="S104" s="134">
        <v>0</v>
      </c>
      <c r="T104" s="44" t="s">
        <v>150</v>
      </c>
      <c r="U104" s="44" t="s">
        <v>197</v>
      </c>
      <c r="V104" s="44" t="s">
        <v>157</v>
      </c>
      <c r="W104" s="44" t="s">
        <v>141</v>
      </c>
      <c r="X104" s="50">
        <f>DATE(YEAR(D105) + 3, MONTH(D105), DAY(D105))</f>
        <v>45675</v>
      </c>
      <c r="Y104" s="50">
        <f>DATE(YEAR(E104) + 3, MONTH(E104), DAY(E104))</f>
        <v>45322</v>
      </c>
      <c r="Z104" s="44" t="s">
        <v>141</v>
      </c>
      <c r="AA104" s="113" t="s">
        <v>152</v>
      </c>
      <c r="AB104" s="113" t="s">
        <v>141</v>
      </c>
      <c r="AC104" s="31" t="s">
        <v>177</v>
      </c>
    </row>
    <row r="105" spans="1:183" ht="45">
      <c r="A105" s="65" t="s">
        <v>762</v>
      </c>
      <c r="B105" s="227" t="s">
        <v>763</v>
      </c>
      <c r="C105" s="86" t="s">
        <v>764</v>
      </c>
      <c r="D105" s="108">
        <v>44579</v>
      </c>
      <c r="E105" s="228">
        <v>45016</v>
      </c>
      <c r="F105" s="139" t="s">
        <v>140</v>
      </c>
      <c r="G105" s="179">
        <v>45016</v>
      </c>
      <c r="H105" s="139" t="s">
        <v>140</v>
      </c>
      <c r="I105" s="229" t="s">
        <v>141</v>
      </c>
      <c r="J105" s="106" t="s">
        <v>765</v>
      </c>
      <c r="K105" s="229"/>
      <c r="L105" s="106"/>
      <c r="M105" s="128" t="s">
        <v>145</v>
      </c>
      <c r="N105" s="139" t="s">
        <v>766</v>
      </c>
      <c r="O105" s="139" t="s">
        <v>465</v>
      </c>
      <c r="P105" s="229" t="s">
        <v>248</v>
      </c>
      <c r="Q105" s="112">
        <v>49500</v>
      </c>
      <c r="R105" s="112">
        <v>49500</v>
      </c>
      <c r="S105" s="230">
        <v>0</v>
      </c>
      <c r="T105" s="139" t="s">
        <v>150</v>
      </c>
      <c r="U105" s="113" t="s">
        <v>151</v>
      </c>
      <c r="V105" s="139" t="s">
        <v>140</v>
      </c>
      <c r="W105" s="231"/>
      <c r="X105" s="92">
        <f>DATE(YEAR(D105) + 3, MONTH(D105), DAY(D105))</f>
        <v>45675</v>
      </c>
      <c r="Y105" s="92">
        <f>DATE(YEAR(E105) + 3, MONTH(E105), DAY(E105))</f>
        <v>46112</v>
      </c>
      <c r="Z105" s="113" t="s">
        <v>141</v>
      </c>
      <c r="AA105" s="113" t="s">
        <v>152</v>
      </c>
      <c r="AB105" s="110" t="s">
        <v>141</v>
      </c>
      <c r="AC105" s="106" t="s">
        <v>153</v>
      </c>
    </row>
    <row r="106" spans="1:183" ht="60">
      <c r="A106" s="113" t="s">
        <v>767</v>
      </c>
      <c r="B106" s="232" t="s">
        <v>768</v>
      </c>
      <c r="C106" s="86" t="s">
        <v>769</v>
      </c>
      <c r="D106" s="108">
        <v>44304</v>
      </c>
      <c r="E106" s="228">
        <v>45046</v>
      </c>
      <c r="F106" s="139" t="s">
        <v>572</v>
      </c>
      <c r="G106" s="179">
        <v>45046</v>
      </c>
      <c r="H106" s="139" t="s">
        <v>140</v>
      </c>
      <c r="I106" s="229" t="s">
        <v>141</v>
      </c>
      <c r="J106" s="106" t="s">
        <v>770</v>
      </c>
      <c r="K106" s="229" t="s">
        <v>143</v>
      </c>
      <c r="L106" s="233" t="s">
        <v>771</v>
      </c>
      <c r="M106" s="128" t="s">
        <v>145</v>
      </c>
      <c r="N106" s="139" t="s">
        <v>766</v>
      </c>
      <c r="O106" s="139" t="s">
        <v>465</v>
      </c>
      <c r="P106" s="227" t="s">
        <v>248</v>
      </c>
      <c r="Q106" s="112">
        <v>24537</v>
      </c>
      <c r="R106" s="112">
        <v>49075</v>
      </c>
      <c r="S106" s="230">
        <v>0</v>
      </c>
      <c r="T106" s="139" t="s">
        <v>150</v>
      </c>
      <c r="U106" s="113" t="s">
        <v>163</v>
      </c>
      <c r="V106" s="139" t="s">
        <v>140</v>
      </c>
      <c r="W106" s="139" t="s">
        <v>141</v>
      </c>
      <c r="X106" s="92">
        <f>DATE(YEAR(D106) + 3, MONTH(D106), DAY(D106))</f>
        <v>45400</v>
      </c>
      <c r="Y106" s="92">
        <f>DATE(YEAR(E106) + 6, MONTH(E106), DAY(E106))</f>
        <v>47238</v>
      </c>
      <c r="Z106" s="113" t="s">
        <v>141</v>
      </c>
      <c r="AA106" s="92" t="s">
        <v>152</v>
      </c>
      <c r="AB106" s="109" t="s">
        <v>772</v>
      </c>
      <c r="AC106" s="106" t="s">
        <v>153</v>
      </c>
    </row>
    <row r="107" spans="1:183" s="97" customFormat="1" ht="75">
      <c r="A107" s="113" t="s">
        <v>773</v>
      </c>
      <c r="B107" s="113" t="s">
        <v>774</v>
      </c>
      <c r="C107" s="65" t="s">
        <v>775</v>
      </c>
      <c r="D107" s="138">
        <v>44904</v>
      </c>
      <c r="E107" s="138">
        <v>44985</v>
      </c>
      <c r="F107" s="113" t="s">
        <v>152</v>
      </c>
      <c r="G107" s="92">
        <v>44985</v>
      </c>
      <c r="H107" s="113" t="s">
        <v>140</v>
      </c>
      <c r="I107" s="113" t="s">
        <v>776</v>
      </c>
      <c r="J107" s="113" t="s">
        <v>777</v>
      </c>
      <c r="K107" s="113" t="s">
        <v>143</v>
      </c>
      <c r="L107" s="113" t="s">
        <v>778</v>
      </c>
      <c r="M107" s="113" t="s">
        <v>145</v>
      </c>
      <c r="N107" s="113" t="s">
        <v>779</v>
      </c>
      <c r="O107" s="113" t="s">
        <v>194</v>
      </c>
      <c r="P107" s="113" t="s">
        <v>440</v>
      </c>
      <c r="Q107" s="117">
        <v>48100</v>
      </c>
      <c r="R107" s="117">
        <v>48100</v>
      </c>
      <c r="S107" s="117">
        <v>0</v>
      </c>
      <c r="T107" s="113" t="s">
        <v>150</v>
      </c>
      <c r="U107" s="113" t="s">
        <v>163</v>
      </c>
      <c r="V107" s="113" t="s">
        <v>140</v>
      </c>
      <c r="W107" s="115" t="s">
        <v>141</v>
      </c>
      <c r="X107" s="208">
        <f>DATE(YEAR(D107) + 3, MONTH(D107), DAY(D107))</f>
        <v>46000</v>
      </c>
      <c r="Y107" s="208">
        <f>DATE(YEAR(E107) + 3, MONTH(E107), DAY(E107))</f>
        <v>46081</v>
      </c>
      <c r="Z107" s="234" t="s">
        <v>165</v>
      </c>
      <c r="AA107" s="234" t="s">
        <v>141</v>
      </c>
      <c r="AB107" s="234" t="s">
        <v>141</v>
      </c>
      <c r="AC107" s="113" t="s">
        <v>153</v>
      </c>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7"/>
      <c r="CR107" s="17"/>
      <c r="CS107" s="17"/>
      <c r="CT107" s="17"/>
      <c r="CU107" s="17"/>
      <c r="CV107" s="17"/>
      <c r="CW107" s="17"/>
      <c r="CX107" s="17"/>
      <c r="CY107" s="17"/>
      <c r="CZ107" s="17"/>
      <c r="DA107" s="17"/>
      <c r="DB107" s="17"/>
      <c r="DC107" s="17"/>
      <c r="DD107" s="17"/>
      <c r="DE107" s="17"/>
      <c r="DF107" s="17"/>
      <c r="DG107" s="17"/>
      <c r="DH107" s="17"/>
      <c r="DI107" s="17"/>
      <c r="DJ107" s="17"/>
      <c r="DK107" s="17"/>
      <c r="DL107" s="17"/>
      <c r="DM107" s="17"/>
      <c r="DN107" s="17"/>
      <c r="DO107" s="17"/>
      <c r="DP107" s="17"/>
      <c r="DQ107" s="17"/>
      <c r="DR107" s="17"/>
      <c r="DS107" s="17"/>
      <c r="DT107" s="17"/>
      <c r="DU107" s="17"/>
      <c r="DV107" s="17"/>
      <c r="DW107" s="17"/>
      <c r="DX107" s="17"/>
      <c r="DY107" s="17"/>
      <c r="DZ107" s="17"/>
      <c r="EA107" s="17"/>
      <c r="EB107" s="17"/>
      <c r="EC107" s="17"/>
      <c r="ED107" s="17"/>
      <c r="EE107" s="17"/>
      <c r="EF107" s="17"/>
      <c r="EG107" s="17"/>
      <c r="EH107" s="17"/>
      <c r="EI107" s="17"/>
      <c r="EJ107" s="17"/>
      <c r="EK107" s="17"/>
      <c r="EL107" s="17"/>
      <c r="EM107" s="17"/>
      <c r="EN107" s="17"/>
      <c r="EO107" s="17"/>
      <c r="EP107" s="17"/>
      <c r="EQ107" s="17"/>
      <c r="ER107" s="17"/>
      <c r="ES107" s="17"/>
      <c r="ET107" s="17"/>
      <c r="EU107" s="17"/>
      <c r="EV107" s="17"/>
      <c r="EW107" s="17"/>
      <c r="EX107" s="17"/>
      <c r="EY107" s="17"/>
      <c r="EZ107" s="17"/>
      <c r="FA107" s="17"/>
      <c r="FB107" s="17"/>
      <c r="FC107" s="17"/>
      <c r="FD107" s="17"/>
      <c r="FE107" s="17"/>
      <c r="FF107" s="17"/>
      <c r="FG107" s="17"/>
      <c r="FH107" s="17"/>
      <c r="FI107" s="17"/>
      <c r="FJ107" s="17"/>
      <c r="FK107" s="17"/>
      <c r="FL107" s="17"/>
      <c r="FM107" s="17"/>
      <c r="FN107" s="17"/>
      <c r="FO107" s="17"/>
      <c r="FP107" s="17"/>
      <c r="FQ107" s="17"/>
      <c r="FR107" s="17"/>
      <c r="FS107" s="17"/>
      <c r="FT107" s="17"/>
      <c r="FU107" s="17"/>
      <c r="FV107" s="17"/>
      <c r="FW107" s="17"/>
      <c r="FX107" s="17"/>
      <c r="FY107" s="17"/>
      <c r="FZ107" s="17"/>
      <c r="GA107" s="17"/>
    </row>
    <row r="108" spans="1:183" s="97" customFormat="1">
      <c r="A108" s="65" t="s">
        <v>780</v>
      </c>
      <c r="B108" s="65" t="s">
        <v>781</v>
      </c>
      <c r="C108" s="65" t="s">
        <v>782</v>
      </c>
      <c r="D108" s="127">
        <v>43922</v>
      </c>
      <c r="E108" s="235">
        <v>44651</v>
      </c>
      <c r="F108" s="65" t="s">
        <v>152</v>
      </c>
      <c r="G108" s="235">
        <v>44651</v>
      </c>
      <c r="H108" s="65" t="s">
        <v>157</v>
      </c>
      <c r="I108" s="113" t="s">
        <v>141</v>
      </c>
      <c r="J108" s="65" t="s">
        <v>783</v>
      </c>
      <c r="K108" s="65" t="s">
        <v>143</v>
      </c>
      <c r="L108" s="129" t="s">
        <v>784</v>
      </c>
      <c r="M108" s="65" t="s">
        <v>145</v>
      </c>
      <c r="N108" s="65" t="s">
        <v>693</v>
      </c>
      <c r="O108" s="65" t="s">
        <v>313</v>
      </c>
      <c r="P108" s="65" t="s">
        <v>148</v>
      </c>
      <c r="Q108" s="130">
        <v>47865</v>
      </c>
      <c r="R108" s="130">
        <v>47865</v>
      </c>
      <c r="S108" s="236">
        <v>0</v>
      </c>
      <c r="T108" s="65" t="s">
        <v>187</v>
      </c>
      <c r="U108" s="65" t="s">
        <v>163</v>
      </c>
      <c r="V108" s="65" t="s">
        <v>140</v>
      </c>
      <c r="W108" s="113" t="s">
        <v>141</v>
      </c>
      <c r="X108" s="20">
        <f>DATE(YEAR(D108) + 3, MONTH(D108), DAY(D108))</f>
        <v>45017</v>
      </c>
      <c r="Y108" s="20">
        <f>DATE(YEAR(E108) + 3, MONTH(E108), DAY(E108))</f>
        <v>45747</v>
      </c>
      <c r="Z108" s="113" t="s">
        <v>152</v>
      </c>
      <c r="AA108" s="113" t="s">
        <v>152</v>
      </c>
      <c r="AB108" s="113" t="s">
        <v>141</v>
      </c>
      <c r="AC108" s="92" t="s">
        <v>177</v>
      </c>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c r="CG108" s="17"/>
      <c r="CH108" s="17"/>
      <c r="CI108" s="17"/>
      <c r="CJ108" s="17"/>
      <c r="CK108" s="17"/>
      <c r="CL108" s="17"/>
      <c r="CM108" s="17"/>
      <c r="CN108" s="17"/>
      <c r="CO108" s="17"/>
      <c r="CP108" s="17"/>
      <c r="CQ108" s="17"/>
      <c r="CR108" s="17"/>
      <c r="CS108" s="17"/>
      <c r="CT108" s="17"/>
      <c r="CU108" s="17"/>
      <c r="CV108" s="17"/>
      <c r="CW108" s="17"/>
      <c r="CX108" s="17"/>
      <c r="CY108" s="17"/>
      <c r="CZ108" s="17"/>
      <c r="DA108" s="17"/>
      <c r="DB108" s="17"/>
      <c r="DC108" s="17"/>
      <c r="DD108" s="17"/>
      <c r="DE108" s="17"/>
      <c r="DF108" s="17"/>
      <c r="DG108" s="17"/>
      <c r="DH108" s="17"/>
      <c r="DI108" s="17"/>
      <c r="DJ108" s="17"/>
      <c r="DK108" s="17"/>
      <c r="DL108" s="17"/>
      <c r="DM108" s="17"/>
      <c r="DN108" s="17"/>
      <c r="DO108" s="17"/>
      <c r="DP108" s="17"/>
      <c r="DQ108" s="17"/>
      <c r="DR108" s="17"/>
      <c r="DS108" s="17"/>
      <c r="DT108" s="17"/>
      <c r="DU108" s="17"/>
      <c r="DV108" s="17"/>
      <c r="DW108" s="17"/>
      <c r="DX108" s="17"/>
      <c r="DY108" s="17"/>
      <c r="DZ108" s="17"/>
      <c r="EA108" s="17"/>
      <c r="EB108" s="17"/>
      <c r="EC108" s="17"/>
      <c r="ED108" s="17"/>
      <c r="EE108" s="17"/>
      <c r="EF108" s="17"/>
      <c r="EG108" s="17"/>
      <c r="EH108" s="17"/>
      <c r="EI108" s="17"/>
      <c r="EJ108" s="17"/>
      <c r="EK108" s="17"/>
      <c r="EL108" s="17"/>
      <c r="EM108" s="17"/>
      <c r="EN108" s="17"/>
      <c r="EO108" s="17"/>
      <c r="EP108" s="17"/>
      <c r="EQ108" s="17"/>
      <c r="ER108" s="17"/>
      <c r="ES108" s="17"/>
      <c r="ET108" s="17"/>
      <c r="EU108" s="17"/>
      <c r="EV108" s="17"/>
      <c r="EW108" s="17"/>
      <c r="EX108" s="17"/>
      <c r="EY108" s="17"/>
      <c r="EZ108" s="17"/>
      <c r="FA108" s="17"/>
      <c r="FB108" s="17"/>
      <c r="FC108" s="17"/>
      <c r="FD108" s="17"/>
      <c r="FE108" s="17"/>
      <c r="FF108" s="17"/>
      <c r="FG108" s="17"/>
      <c r="FH108" s="17"/>
      <c r="FI108" s="17"/>
      <c r="FJ108" s="17"/>
      <c r="FK108" s="17"/>
      <c r="FL108" s="17"/>
      <c r="FM108" s="17"/>
      <c r="FN108" s="17"/>
      <c r="FO108" s="17"/>
      <c r="FP108" s="17"/>
      <c r="FQ108" s="17"/>
      <c r="FR108" s="17"/>
      <c r="FS108" s="17"/>
      <c r="FT108" s="17"/>
      <c r="FU108" s="17"/>
      <c r="FV108" s="17"/>
      <c r="FW108" s="17"/>
      <c r="FX108" s="17"/>
      <c r="FY108" s="17"/>
      <c r="FZ108" s="17"/>
      <c r="GA108" s="17"/>
    </row>
    <row r="109" spans="1:183" s="97" customFormat="1" ht="72.599999999999994" customHeight="1">
      <c r="A109" s="65" t="s">
        <v>785</v>
      </c>
      <c r="B109" s="65" t="s">
        <v>786</v>
      </c>
      <c r="C109" s="217" t="s">
        <v>787</v>
      </c>
      <c r="D109" s="138">
        <v>44524</v>
      </c>
      <c r="E109" s="138">
        <v>44651</v>
      </c>
      <c r="F109" s="113" t="s">
        <v>140</v>
      </c>
      <c r="G109" s="92">
        <v>44651</v>
      </c>
      <c r="H109" s="113" t="s">
        <v>140</v>
      </c>
      <c r="I109" s="113" t="s">
        <v>141</v>
      </c>
      <c r="J109" s="113" t="s">
        <v>788</v>
      </c>
      <c r="K109" s="113" t="s">
        <v>143</v>
      </c>
      <c r="L109" s="113">
        <v>7477370</v>
      </c>
      <c r="M109" s="113" t="s">
        <v>145</v>
      </c>
      <c r="N109" s="113" t="s">
        <v>343</v>
      </c>
      <c r="O109" s="113" t="s">
        <v>256</v>
      </c>
      <c r="P109" s="113" t="s">
        <v>175</v>
      </c>
      <c r="Q109" s="117">
        <v>47474.34</v>
      </c>
      <c r="R109" s="117">
        <v>47474.34</v>
      </c>
      <c r="S109" s="117">
        <v>0</v>
      </c>
      <c r="T109" s="113" t="s">
        <v>150</v>
      </c>
      <c r="U109" s="113" t="s">
        <v>163</v>
      </c>
      <c r="V109" s="113" t="s">
        <v>140</v>
      </c>
      <c r="W109" s="118"/>
      <c r="X109" s="21"/>
      <c r="Y109" s="21"/>
      <c r="Z109" s="113" t="s">
        <v>141</v>
      </c>
      <c r="AA109" s="113" t="s">
        <v>152</v>
      </c>
      <c r="AB109" s="113" t="s">
        <v>141</v>
      </c>
      <c r="AC109" s="113" t="s">
        <v>166</v>
      </c>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c r="CG109" s="17"/>
      <c r="CH109" s="17"/>
      <c r="CI109" s="17"/>
      <c r="CJ109" s="17"/>
      <c r="CK109" s="17"/>
      <c r="CL109" s="17"/>
      <c r="CM109" s="17"/>
      <c r="CN109" s="17"/>
      <c r="CO109" s="17"/>
      <c r="CP109" s="17"/>
      <c r="CQ109" s="17"/>
      <c r="CR109" s="17"/>
      <c r="CS109" s="17"/>
      <c r="CT109" s="17"/>
      <c r="CU109" s="17"/>
      <c r="CV109" s="17"/>
      <c r="CW109" s="17"/>
      <c r="CX109" s="17"/>
      <c r="CY109" s="17"/>
      <c r="CZ109" s="17"/>
      <c r="DA109" s="17"/>
      <c r="DB109" s="17"/>
      <c r="DC109" s="17"/>
      <c r="DD109" s="17"/>
      <c r="DE109" s="17"/>
      <c r="DF109" s="17"/>
      <c r="DG109" s="17"/>
      <c r="DH109" s="17"/>
      <c r="DI109" s="17"/>
      <c r="DJ109" s="17"/>
      <c r="DK109" s="17"/>
      <c r="DL109" s="17"/>
      <c r="DM109" s="17"/>
      <c r="DN109" s="17"/>
      <c r="DO109" s="17"/>
      <c r="DP109" s="17"/>
      <c r="DQ109" s="17"/>
      <c r="DR109" s="17"/>
      <c r="DS109" s="17"/>
      <c r="DT109" s="17"/>
      <c r="DU109" s="17"/>
      <c r="DV109" s="17"/>
      <c r="DW109" s="17"/>
      <c r="DX109" s="17"/>
      <c r="DY109" s="17"/>
      <c r="DZ109" s="17"/>
      <c r="EA109" s="17"/>
      <c r="EB109" s="17"/>
      <c r="EC109" s="17"/>
      <c r="ED109" s="17"/>
      <c r="EE109" s="17"/>
      <c r="EF109" s="17"/>
      <c r="EG109" s="17"/>
      <c r="EH109" s="17"/>
      <c r="EI109" s="17"/>
      <c r="EJ109" s="17"/>
      <c r="EK109" s="17"/>
      <c r="EL109" s="17"/>
      <c r="EM109" s="17"/>
      <c r="EN109" s="17"/>
      <c r="EO109" s="17"/>
      <c r="EP109" s="17"/>
      <c r="EQ109" s="17"/>
      <c r="ER109" s="17"/>
      <c r="ES109" s="17"/>
      <c r="ET109" s="17"/>
      <c r="EU109" s="17"/>
      <c r="EV109" s="17"/>
      <c r="EW109" s="17"/>
      <c r="EX109" s="17"/>
      <c r="EY109" s="17"/>
      <c r="EZ109" s="17"/>
      <c r="FA109" s="17"/>
      <c r="FB109" s="17"/>
      <c r="FC109" s="17"/>
      <c r="FD109" s="17"/>
      <c r="FE109" s="17"/>
      <c r="FF109" s="17"/>
      <c r="FG109" s="17"/>
      <c r="FH109" s="17"/>
      <c r="FI109" s="17"/>
      <c r="FJ109" s="17"/>
      <c r="FK109" s="17"/>
      <c r="FL109" s="17"/>
      <c r="FM109" s="17"/>
      <c r="FN109" s="17"/>
      <c r="FO109" s="17"/>
      <c r="FP109" s="17"/>
      <c r="FQ109" s="17"/>
      <c r="FR109" s="17"/>
      <c r="FS109" s="17"/>
      <c r="FT109" s="17"/>
      <c r="FU109" s="17"/>
      <c r="FV109" s="17"/>
      <c r="FW109" s="17"/>
      <c r="FX109" s="17"/>
      <c r="FY109" s="17"/>
      <c r="FZ109" s="17"/>
      <c r="GA109" s="17"/>
    </row>
    <row r="110" spans="1:183" s="97" customFormat="1" ht="75">
      <c r="A110" s="113" t="s">
        <v>789</v>
      </c>
      <c r="B110" s="65" t="s">
        <v>790</v>
      </c>
      <c r="C110" s="65" t="s">
        <v>791</v>
      </c>
      <c r="D110" s="138">
        <v>44927</v>
      </c>
      <c r="E110" s="138">
        <v>45291</v>
      </c>
      <c r="F110" s="113" t="s">
        <v>152</v>
      </c>
      <c r="G110" s="138">
        <v>45291</v>
      </c>
      <c r="H110" s="113" t="s">
        <v>140</v>
      </c>
      <c r="I110" s="113" t="s">
        <v>141</v>
      </c>
      <c r="J110" s="113" t="s">
        <v>792</v>
      </c>
      <c r="K110" s="113" t="s">
        <v>152</v>
      </c>
      <c r="L110" s="113">
        <v>3625971</v>
      </c>
      <c r="M110" s="113" t="s">
        <v>145</v>
      </c>
      <c r="N110" s="113" t="s">
        <v>312</v>
      </c>
      <c r="O110" s="113" t="s">
        <v>488</v>
      </c>
      <c r="P110" s="113" t="s">
        <v>148</v>
      </c>
      <c r="Q110" s="117">
        <v>46334.16</v>
      </c>
      <c r="R110" s="117">
        <v>46334.16</v>
      </c>
      <c r="S110" s="117">
        <v>0</v>
      </c>
      <c r="T110" s="113" t="s">
        <v>187</v>
      </c>
      <c r="U110" s="113" t="s">
        <v>163</v>
      </c>
      <c r="V110" s="113" t="s">
        <v>140</v>
      </c>
      <c r="W110" s="118"/>
      <c r="X110" s="20">
        <f t="shared" ref="X110:Y113" si="10">DATE(YEAR(D110) + 3, MONTH(D110), DAY(D110))</f>
        <v>46023</v>
      </c>
      <c r="Y110" s="20">
        <f t="shared" si="10"/>
        <v>46387</v>
      </c>
      <c r="Z110" s="113" t="s">
        <v>141</v>
      </c>
      <c r="AA110" s="113" t="s">
        <v>152</v>
      </c>
      <c r="AB110" s="113" t="s">
        <v>141</v>
      </c>
      <c r="AC110" s="113" t="s">
        <v>177</v>
      </c>
      <c r="AD110" s="237"/>
      <c r="AE110" s="237"/>
      <c r="AF110" s="237"/>
      <c r="AG110" s="237"/>
      <c r="AH110" s="237"/>
      <c r="AI110" s="237"/>
      <c r="AJ110" s="237"/>
      <c r="AK110" s="237"/>
      <c r="AL110" s="237"/>
      <c r="AM110" s="237"/>
      <c r="AN110" s="237"/>
      <c r="AO110" s="237"/>
      <c r="AP110" s="237"/>
      <c r="AQ110" s="237"/>
      <c r="AR110" s="237"/>
      <c r="AS110" s="237"/>
      <c r="AT110" s="237"/>
      <c r="AU110" s="237"/>
      <c r="AV110" s="237"/>
      <c r="AW110" s="237"/>
      <c r="AX110" s="237"/>
      <c r="AY110" s="237"/>
      <c r="AZ110" s="237"/>
      <c r="BA110" s="237"/>
      <c r="BB110" s="237"/>
      <c r="BC110" s="237"/>
      <c r="BD110" s="237"/>
      <c r="BE110" s="237"/>
      <c r="BF110" s="237"/>
      <c r="BG110" s="237"/>
      <c r="BH110" s="237"/>
      <c r="BI110" s="237"/>
      <c r="BJ110" s="237"/>
      <c r="BK110" s="237"/>
      <c r="BL110" s="237"/>
      <c r="BM110" s="237"/>
      <c r="BN110" s="237"/>
      <c r="BO110" s="237"/>
      <c r="BP110" s="237"/>
      <c r="BQ110" s="237"/>
      <c r="BR110" s="237"/>
      <c r="BS110" s="237"/>
      <c r="BT110" s="237"/>
      <c r="BU110" s="237"/>
      <c r="BV110" s="237"/>
      <c r="BW110" s="237"/>
      <c r="BX110" s="237"/>
      <c r="BY110" s="237"/>
      <c r="BZ110" s="237"/>
      <c r="CA110" s="237"/>
      <c r="CB110" s="237"/>
      <c r="CC110" s="237"/>
      <c r="CD110" s="237"/>
      <c r="CE110" s="237"/>
      <c r="CF110" s="237"/>
      <c r="CG110" s="237"/>
      <c r="CH110" s="237"/>
      <c r="CI110" s="237"/>
      <c r="CJ110" s="237"/>
      <c r="CK110" s="237"/>
      <c r="CL110" s="237"/>
      <c r="CM110" s="237"/>
      <c r="CN110" s="237"/>
      <c r="CO110" s="237"/>
      <c r="CP110" s="237"/>
      <c r="CQ110" s="237"/>
      <c r="CR110" s="237"/>
      <c r="CS110" s="237"/>
      <c r="CT110" s="237"/>
      <c r="CU110" s="237"/>
      <c r="CV110" s="237"/>
      <c r="CW110" s="237"/>
      <c r="CX110" s="237"/>
      <c r="CY110" s="237"/>
      <c r="CZ110" s="237"/>
      <c r="DA110" s="237"/>
      <c r="DB110" s="237"/>
      <c r="DC110" s="237"/>
      <c r="DD110" s="237"/>
      <c r="DE110" s="237"/>
      <c r="DF110" s="237"/>
      <c r="DG110" s="237"/>
      <c r="DH110" s="237"/>
      <c r="DI110" s="237"/>
      <c r="DJ110" s="237"/>
      <c r="DK110" s="237"/>
      <c r="DL110" s="237"/>
      <c r="DM110" s="237"/>
      <c r="DN110" s="237"/>
      <c r="DO110" s="237"/>
      <c r="DP110" s="237"/>
      <c r="DQ110" s="237"/>
      <c r="DR110" s="237"/>
      <c r="DS110" s="237"/>
      <c r="DT110" s="237"/>
      <c r="DU110" s="237"/>
      <c r="DV110" s="237"/>
      <c r="DW110" s="237"/>
      <c r="DX110" s="237"/>
      <c r="DY110" s="237"/>
      <c r="DZ110" s="237"/>
      <c r="EA110" s="237"/>
      <c r="EB110" s="237"/>
      <c r="EC110" s="237"/>
      <c r="ED110" s="237"/>
      <c r="EE110" s="237"/>
      <c r="EF110" s="237"/>
      <c r="EG110" s="237"/>
      <c r="EH110" s="237"/>
      <c r="EI110" s="237"/>
      <c r="EJ110" s="237"/>
      <c r="EK110" s="237"/>
      <c r="EL110" s="237"/>
      <c r="EM110" s="237"/>
      <c r="EN110" s="237"/>
      <c r="EO110" s="237"/>
      <c r="EP110" s="237"/>
      <c r="EQ110" s="237"/>
      <c r="ER110" s="237"/>
      <c r="ES110" s="237"/>
      <c r="ET110" s="237"/>
      <c r="EU110" s="237"/>
      <c r="EV110" s="237"/>
      <c r="EW110" s="237"/>
      <c r="EX110" s="237"/>
      <c r="EY110" s="237"/>
      <c r="EZ110" s="237"/>
      <c r="FA110" s="237"/>
      <c r="FB110" s="237"/>
      <c r="FC110" s="237"/>
      <c r="FD110" s="237"/>
      <c r="FE110" s="237"/>
      <c r="FF110" s="237"/>
      <c r="FG110" s="237"/>
      <c r="FH110" s="237"/>
      <c r="FI110" s="237"/>
      <c r="FJ110" s="237"/>
      <c r="FK110" s="237"/>
      <c r="FL110" s="237"/>
      <c r="FM110" s="237"/>
      <c r="FN110" s="237"/>
      <c r="FO110" s="237"/>
      <c r="FP110" s="237"/>
      <c r="FQ110" s="237"/>
      <c r="FR110" s="237"/>
      <c r="FS110" s="237"/>
      <c r="FT110" s="237"/>
      <c r="FU110" s="237"/>
      <c r="FV110" s="237"/>
      <c r="FW110" s="237"/>
      <c r="FX110" s="237"/>
      <c r="FY110" s="237"/>
      <c r="FZ110" s="237"/>
      <c r="GA110" s="237"/>
    </row>
    <row r="111" spans="1:183" s="97" customFormat="1" ht="45">
      <c r="A111" s="65" t="s">
        <v>793</v>
      </c>
      <c r="B111" s="65" t="s">
        <v>794</v>
      </c>
      <c r="C111" s="65" t="s">
        <v>795</v>
      </c>
      <c r="D111" s="238">
        <v>43530</v>
      </c>
      <c r="E111" s="127">
        <v>44260</v>
      </c>
      <c r="F111" s="65" t="s">
        <v>165</v>
      </c>
      <c r="G111" s="127">
        <v>44990</v>
      </c>
      <c r="H111" s="65" t="s">
        <v>157</v>
      </c>
      <c r="I111" s="113" t="s">
        <v>141</v>
      </c>
      <c r="J111" s="65" t="s">
        <v>796</v>
      </c>
      <c r="K111" s="65" t="s">
        <v>152</v>
      </c>
      <c r="L111" s="65" t="s">
        <v>797</v>
      </c>
      <c r="M111" s="65" t="s">
        <v>145</v>
      </c>
      <c r="N111" s="65" t="s">
        <v>798</v>
      </c>
      <c r="O111" s="239" t="s">
        <v>305</v>
      </c>
      <c r="P111" s="65" t="s">
        <v>148</v>
      </c>
      <c r="Q111" s="130">
        <v>22500</v>
      </c>
      <c r="R111" s="130">
        <v>45000</v>
      </c>
      <c r="S111" s="236">
        <v>0</v>
      </c>
      <c r="T111" s="65" t="s">
        <v>150</v>
      </c>
      <c r="U111" s="65" t="s">
        <v>163</v>
      </c>
      <c r="V111" s="65" t="s">
        <v>157</v>
      </c>
      <c r="W111" s="113" t="s">
        <v>141</v>
      </c>
      <c r="X111" s="20">
        <f t="shared" si="10"/>
        <v>44626</v>
      </c>
      <c r="Y111" s="20">
        <f t="shared" si="10"/>
        <v>45356</v>
      </c>
      <c r="Z111" s="113" t="s">
        <v>141</v>
      </c>
      <c r="AA111" s="92" t="s">
        <v>165</v>
      </c>
      <c r="AB111" s="92" t="s">
        <v>165</v>
      </c>
      <c r="AC111" s="92" t="s">
        <v>153</v>
      </c>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c r="CA111" s="17"/>
      <c r="CB111" s="17"/>
      <c r="CC111" s="17"/>
      <c r="CD111" s="17"/>
      <c r="CE111" s="17"/>
      <c r="CF111" s="17"/>
      <c r="CG111" s="17"/>
      <c r="CH111" s="17"/>
      <c r="CI111" s="17"/>
      <c r="CJ111" s="17"/>
      <c r="CK111" s="17"/>
      <c r="CL111" s="17"/>
      <c r="CM111" s="17"/>
      <c r="CN111" s="17"/>
      <c r="CO111" s="17"/>
      <c r="CP111" s="17"/>
      <c r="CQ111" s="17"/>
      <c r="CR111" s="17"/>
      <c r="CS111" s="17"/>
      <c r="CT111" s="17"/>
      <c r="CU111" s="17"/>
      <c r="CV111" s="17"/>
      <c r="CW111" s="17"/>
      <c r="CX111" s="17"/>
      <c r="CY111" s="17"/>
      <c r="CZ111" s="17"/>
      <c r="DA111" s="17"/>
      <c r="DB111" s="17"/>
      <c r="DC111" s="17"/>
      <c r="DD111" s="17"/>
      <c r="DE111" s="17"/>
      <c r="DF111" s="17"/>
      <c r="DG111" s="17"/>
      <c r="DH111" s="17"/>
      <c r="DI111" s="17"/>
      <c r="DJ111" s="17"/>
      <c r="DK111" s="17"/>
      <c r="DL111" s="17"/>
      <c r="DM111" s="17"/>
      <c r="DN111" s="17"/>
      <c r="DO111" s="17"/>
      <c r="DP111" s="17"/>
      <c r="DQ111" s="17"/>
      <c r="DR111" s="17"/>
      <c r="DS111" s="17"/>
      <c r="DT111" s="17"/>
      <c r="DU111" s="17"/>
      <c r="DV111" s="17"/>
      <c r="DW111" s="17"/>
      <c r="DX111" s="17"/>
      <c r="DY111" s="17"/>
      <c r="DZ111" s="17"/>
      <c r="EA111" s="17"/>
      <c r="EB111" s="17"/>
      <c r="EC111" s="17"/>
      <c r="ED111" s="17"/>
      <c r="EE111" s="17"/>
      <c r="EF111" s="17"/>
      <c r="EG111" s="17"/>
      <c r="EH111" s="17"/>
      <c r="EI111" s="17"/>
      <c r="EJ111" s="17"/>
      <c r="EK111" s="17"/>
      <c r="EL111" s="17"/>
      <c r="EM111" s="17"/>
      <c r="EN111" s="17"/>
      <c r="EO111" s="17"/>
      <c r="EP111" s="17"/>
      <c r="EQ111" s="17"/>
      <c r="ER111" s="17"/>
      <c r="ES111" s="17"/>
      <c r="ET111" s="17"/>
      <c r="EU111" s="17"/>
      <c r="EV111" s="17"/>
      <c r="EW111" s="17"/>
      <c r="EX111" s="17"/>
      <c r="EY111" s="17"/>
      <c r="EZ111" s="17"/>
      <c r="FA111" s="17"/>
      <c r="FB111" s="17"/>
      <c r="FC111" s="17"/>
      <c r="FD111" s="17"/>
      <c r="FE111" s="17"/>
      <c r="FF111" s="17"/>
      <c r="FG111" s="17"/>
      <c r="FH111" s="17"/>
      <c r="FI111" s="17"/>
      <c r="FJ111" s="17"/>
      <c r="FK111" s="17"/>
      <c r="FL111" s="17"/>
      <c r="FM111" s="17"/>
      <c r="FN111" s="17"/>
      <c r="FO111" s="17"/>
      <c r="FP111" s="17"/>
      <c r="FQ111" s="17"/>
      <c r="FR111" s="17"/>
      <c r="FS111" s="17"/>
      <c r="FT111" s="17"/>
      <c r="FU111" s="17"/>
      <c r="FV111" s="17"/>
      <c r="FW111" s="17"/>
      <c r="FX111" s="17"/>
      <c r="FY111" s="17"/>
      <c r="FZ111" s="17"/>
      <c r="GA111" s="17"/>
    </row>
    <row r="112" spans="1:183" s="97" customFormat="1" ht="30">
      <c r="A112" s="65" t="s">
        <v>799</v>
      </c>
      <c r="B112" s="65" t="s">
        <v>800</v>
      </c>
      <c r="C112" s="65" t="s">
        <v>801</v>
      </c>
      <c r="D112" s="138">
        <v>44571</v>
      </c>
      <c r="E112" s="138">
        <v>45291</v>
      </c>
      <c r="F112" s="113" t="s">
        <v>152</v>
      </c>
      <c r="G112" s="138">
        <v>45291</v>
      </c>
      <c r="H112" s="113" t="s">
        <v>140</v>
      </c>
      <c r="I112" s="113" t="s">
        <v>141</v>
      </c>
      <c r="J112" s="113" t="s">
        <v>802</v>
      </c>
      <c r="K112" s="113" t="s">
        <v>152</v>
      </c>
      <c r="L112" s="113">
        <v>7938919</v>
      </c>
      <c r="M112" s="113" t="s">
        <v>145</v>
      </c>
      <c r="N112" s="113" t="s">
        <v>803</v>
      </c>
      <c r="O112" s="113" t="s">
        <v>481</v>
      </c>
      <c r="P112" s="113" t="s">
        <v>248</v>
      </c>
      <c r="Q112" s="117">
        <v>45000</v>
      </c>
      <c r="R112" s="117">
        <v>45000</v>
      </c>
      <c r="S112" s="236">
        <v>0</v>
      </c>
      <c r="T112" s="113" t="s">
        <v>196</v>
      </c>
      <c r="U112" s="70" t="s">
        <v>804</v>
      </c>
      <c r="V112" s="113" t="s">
        <v>157</v>
      </c>
      <c r="W112" s="65" t="s">
        <v>805</v>
      </c>
      <c r="X112" s="20">
        <f t="shared" si="10"/>
        <v>45667</v>
      </c>
      <c r="Y112" s="20">
        <f t="shared" si="10"/>
        <v>46387</v>
      </c>
      <c r="Z112" s="117" t="s">
        <v>141</v>
      </c>
      <c r="AA112" s="113" t="s">
        <v>152</v>
      </c>
      <c r="AB112" s="113" t="s">
        <v>141</v>
      </c>
      <c r="AC112" s="113"/>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c r="CA112" s="17"/>
      <c r="CB112" s="17"/>
      <c r="CC112" s="17"/>
      <c r="CD112" s="17"/>
      <c r="CE112" s="17"/>
      <c r="CF112" s="17"/>
      <c r="CG112" s="17"/>
      <c r="CH112" s="17"/>
      <c r="CI112" s="17"/>
      <c r="CJ112" s="17"/>
      <c r="CK112" s="17"/>
      <c r="CL112" s="17"/>
      <c r="CM112" s="17"/>
      <c r="CN112" s="17"/>
      <c r="CO112" s="17"/>
      <c r="CP112" s="17"/>
      <c r="CQ112" s="17"/>
      <c r="CR112" s="17"/>
      <c r="CS112" s="17"/>
      <c r="CT112" s="17"/>
      <c r="CU112" s="17"/>
      <c r="CV112" s="17"/>
      <c r="CW112" s="17"/>
      <c r="CX112" s="17"/>
      <c r="CY112" s="17"/>
      <c r="CZ112" s="17"/>
      <c r="DA112" s="17"/>
      <c r="DB112" s="17"/>
      <c r="DC112" s="17"/>
      <c r="DD112" s="17"/>
      <c r="DE112" s="17"/>
      <c r="DF112" s="17"/>
      <c r="DG112" s="17"/>
      <c r="DH112" s="17"/>
      <c r="DI112" s="17"/>
      <c r="DJ112" s="17"/>
      <c r="DK112" s="17"/>
      <c r="DL112" s="17"/>
      <c r="DM112" s="17"/>
      <c r="DN112" s="17"/>
      <c r="DO112" s="17"/>
      <c r="DP112" s="17"/>
      <c r="DQ112" s="17"/>
      <c r="DR112" s="17"/>
      <c r="DS112" s="17"/>
      <c r="DT112" s="17"/>
      <c r="DU112" s="17"/>
      <c r="DV112" s="17"/>
      <c r="DW112" s="17"/>
      <c r="DX112" s="17"/>
      <c r="DY112" s="17"/>
      <c r="DZ112" s="17"/>
      <c r="EA112" s="17"/>
      <c r="EB112" s="17"/>
      <c r="EC112" s="17"/>
      <c r="ED112" s="17"/>
      <c r="EE112" s="17"/>
      <c r="EF112" s="17"/>
      <c r="EG112" s="17"/>
      <c r="EH112" s="17"/>
      <c r="EI112" s="17"/>
      <c r="EJ112" s="17"/>
      <c r="EK112" s="17"/>
      <c r="EL112" s="17"/>
      <c r="EM112" s="17"/>
      <c r="EN112" s="17"/>
      <c r="EO112" s="17"/>
      <c r="EP112" s="17"/>
      <c r="EQ112" s="17"/>
      <c r="ER112" s="17"/>
      <c r="ES112" s="17"/>
      <c r="ET112" s="17"/>
      <c r="EU112" s="17"/>
      <c r="EV112" s="17"/>
      <c r="EW112" s="17"/>
      <c r="EX112" s="17"/>
      <c r="EY112" s="17"/>
      <c r="EZ112" s="17"/>
      <c r="FA112" s="17"/>
      <c r="FB112" s="17"/>
      <c r="FC112" s="17"/>
      <c r="FD112" s="17"/>
      <c r="FE112" s="17"/>
      <c r="FF112" s="17"/>
      <c r="FG112" s="17"/>
      <c r="FH112" s="17"/>
      <c r="FI112" s="17"/>
      <c r="FJ112" s="17"/>
      <c r="FK112" s="17"/>
      <c r="FL112" s="17"/>
      <c r="FM112" s="17"/>
      <c r="FN112" s="17"/>
      <c r="FO112" s="17"/>
      <c r="FP112" s="17"/>
      <c r="FQ112" s="17"/>
      <c r="FR112" s="17"/>
      <c r="FS112" s="17"/>
      <c r="FT112" s="17"/>
      <c r="FU112" s="17"/>
      <c r="FV112" s="17"/>
      <c r="FW112" s="17"/>
      <c r="FX112" s="17"/>
      <c r="FY112" s="17"/>
      <c r="FZ112" s="17"/>
      <c r="GA112" s="17"/>
    </row>
    <row r="113" spans="1:29" ht="122.85" customHeight="1">
      <c r="A113" s="21" t="s">
        <v>806</v>
      </c>
      <c r="B113" s="18" t="s">
        <v>807</v>
      </c>
      <c r="C113" s="18" t="s">
        <v>808</v>
      </c>
      <c r="D113" s="98">
        <v>44866</v>
      </c>
      <c r="E113" s="98">
        <v>44946</v>
      </c>
      <c r="F113" s="21" t="s">
        <v>152</v>
      </c>
      <c r="G113" s="98">
        <v>44946</v>
      </c>
      <c r="H113" s="21" t="s">
        <v>140</v>
      </c>
      <c r="I113" s="21" t="s">
        <v>141</v>
      </c>
      <c r="J113" s="21" t="s">
        <v>809</v>
      </c>
      <c r="K113" s="21" t="s">
        <v>143</v>
      </c>
      <c r="L113" s="240" t="s">
        <v>810</v>
      </c>
      <c r="M113" s="21" t="s">
        <v>145</v>
      </c>
      <c r="N113" s="21" t="s">
        <v>693</v>
      </c>
      <c r="O113" s="21" t="s">
        <v>488</v>
      </c>
      <c r="P113" s="21" t="s">
        <v>148</v>
      </c>
      <c r="Q113" s="24">
        <v>44475</v>
      </c>
      <c r="R113" s="24">
        <v>44475</v>
      </c>
      <c r="S113" s="24">
        <v>0</v>
      </c>
      <c r="T113" s="21" t="s">
        <v>150</v>
      </c>
      <c r="U113" s="21" t="s">
        <v>163</v>
      </c>
      <c r="V113" s="21" t="s">
        <v>140</v>
      </c>
      <c r="W113" s="60"/>
      <c r="X113" s="20">
        <f t="shared" si="10"/>
        <v>45962</v>
      </c>
      <c r="Y113" s="20">
        <f t="shared" si="10"/>
        <v>46042</v>
      </c>
      <c r="Z113" s="21" t="s">
        <v>141</v>
      </c>
      <c r="AA113" s="21" t="s">
        <v>152</v>
      </c>
      <c r="AB113" s="21" t="s">
        <v>141</v>
      </c>
      <c r="AC113" s="21" t="s">
        <v>681</v>
      </c>
    </row>
    <row r="114" spans="1:29" ht="30">
      <c r="A114" s="18" t="s">
        <v>811</v>
      </c>
      <c r="B114" s="18" t="s">
        <v>812</v>
      </c>
      <c r="C114" s="18" t="s">
        <v>813</v>
      </c>
      <c r="D114" s="19">
        <v>43983</v>
      </c>
      <c r="E114" s="19">
        <v>44712</v>
      </c>
      <c r="F114" s="18" t="s">
        <v>165</v>
      </c>
      <c r="G114" s="20">
        <v>45443</v>
      </c>
      <c r="H114" s="21" t="s">
        <v>157</v>
      </c>
      <c r="I114" s="21" t="s">
        <v>141</v>
      </c>
      <c r="J114" s="18" t="s">
        <v>814</v>
      </c>
      <c r="K114" s="18" t="s">
        <v>152</v>
      </c>
      <c r="L114" s="105" t="s">
        <v>815</v>
      </c>
      <c r="M114" s="18" t="s">
        <v>145</v>
      </c>
      <c r="N114" s="18" t="s">
        <v>816</v>
      </c>
      <c r="O114" s="141" t="s">
        <v>305</v>
      </c>
      <c r="P114" s="18" t="s">
        <v>148</v>
      </c>
      <c r="Q114" s="23">
        <v>10500</v>
      </c>
      <c r="R114" s="23">
        <v>42000</v>
      </c>
      <c r="S114" s="24">
        <v>0</v>
      </c>
      <c r="T114" s="21" t="s">
        <v>150</v>
      </c>
      <c r="U114" s="21" t="s">
        <v>163</v>
      </c>
      <c r="V114" s="21" t="s">
        <v>140</v>
      </c>
      <c r="W114" s="21" t="s">
        <v>141</v>
      </c>
      <c r="X114" s="20">
        <f>DATE(YEAR(D116) + 3, MONTH(D116), DAY(D116))</f>
        <v>45901</v>
      </c>
      <c r="Y114" s="20">
        <f>DATE(YEAR(E114) + 3, MONTH(E114), DAY(E114))</f>
        <v>45808</v>
      </c>
      <c r="Z114" s="21" t="s">
        <v>141</v>
      </c>
      <c r="AA114" s="21" t="s">
        <v>152</v>
      </c>
      <c r="AB114" s="21" t="s">
        <v>141</v>
      </c>
      <c r="AC114" s="21" t="s">
        <v>177</v>
      </c>
    </row>
    <row r="115" spans="1:29" ht="141.6" customHeight="1">
      <c r="A115" s="44" t="s">
        <v>817</v>
      </c>
      <c r="B115" s="78" t="s">
        <v>818</v>
      </c>
      <c r="C115" s="78" t="s">
        <v>819</v>
      </c>
      <c r="D115" s="120">
        <v>44367</v>
      </c>
      <c r="E115" s="120">
        <v>44651</v>
      </c>
      <c r="F115" s="78" t="s">
        <v>348</v>
      </c>
      <c r="G115" s="50">
        <v>45565</v>
      </c>
      <c r="H115" s="44" t="s">
        <v>140</v>
      </c>
      <c r="I115" s="44" t="s">
        <v>141</v>
      </c>
      <c r="J115" s="44" t="s">
        <v>820</v>
      </c>
      <c r="K115" s="44" t="s">
        <v>143</v>
      </c>
      <c r="L115" s="189" t="s">
        <v>821</v>
      </c>
      <c r="M115" s="78" t="s">
        <v>145</v>
      </c>
      <c r="N115" s="44" t="s">
        <v>433</v>
      </c>
      <c r="O115" s="44" t="s">
        <v>161</v>
      </c>
      <c r="P115" s="44" t="s">
        <v>162</v>
      </c>
      <c r="Q115" s="134">
        <v>40000</v>
      </c>
      <c r="R115" s="134">
        <v>40000</v>
      </c>
      <c r="S115" s="134">
        <v>0</v>
      </c>
      <c r="T115" s="44" t="s">
        <v>150</v>
      </c>
      <c r="U115" s="44" t="s">
        <v>163</v>
      </c>
      <c r="V115" s="44" t="s">
        <v>140</v>
      </c>
      <c r="W115" s="44" t="s">
        <v>141</v>
      </c>
      <c r="X115" s="50">
        <f t="shared" ref="X115:Y123" si="11">DATE(YEAR(D115) + 3, MONTH(D115), DAY(D115))</f>
        <v>45463</v>
      </c>
      <c r="Y115" s="50">
        <f>DATE(YEAR(E115) + 6, MONTH(E115), DAY(E115))</f>
        <v>46843</v>
      </c>
      <c r="Z115" s="44" t="s">
        <v>141</v>
      </c>
      <c r="AA115" s="50" t="s">
        <v>165</v>
      </c>
      <c r="AB115" s="50" t="s">
        <v>165</v>
      </c>
      <c r="AC115" s="44" t="s">
        <v>153</v>
      </c>
    </row>
    <row r="116" spans="1:29" ht="90">
      <c r="A116" s="21" t="s">
        <v>822</v>
      </c>
      <c r="B116" s="241" t="s">
        <v>823</v>
      </c>
      <c r="C116" s="241" t="s">
        <v>824</v>
      </c>
      <c r="D116" s="208">
        <v>44805</v>
      </c>
      <c r="E116" s="208">
        <v>45016</v>
      </c>
      <c r="F116" s="21" t="s">
        <v>152</v>
      </c>
      <c r="G116" s="20">
        <v>45016</v>
      </c>
      <c r="H116" s="21" t="s">
        <v>140</v>
      </c>
      <c r="I116" s="21" t="s">
        <v>141</v>
      </c>
      <c r="J116" s="21" t="s">
        <v>825</v>
      </c>
      <c r="K116" s="21" t="s">
        <v>143</v>
      </c>
      <c r="L116" s="242" t="s">
        <v>826</v>
      </c>
      <c r="M116" s="21" t="s">
        <v>145</v>
      </c>
      <c r="N116" s="21" t="s">
        <v>827</v>
      </c>
      <c r="O116" s="21" t="s">
        <v>184</v>
      </c>
      <c r="P116" s="21" t="s">
        <v>185</v>
      </c>
      <c r="Q116" s="24">
        <v>40000</v>
      </c>
      <c r="R116" s="24">
        <v>40000</v>
      </c>
      <c r="S116" s="24">
        <v>0</v>
      </c>
      <c r="T116" s="21" t="s">
        <v>187</v>
      </c>
      <c r="U116" s="21" t="s">
        <v>163</v>
      </c>
      <c r="V116" s="21" t="s">
        <v>140</v>
      </c>
      <c r="W116" s="60"/>
      <c r="X116" s="20">
        <f t="shared" si="11"/>
        <v>45901</v>
      </c>
      <c r="Y116" s="20">
        <f t="shared" si="11"/>
        <v>46112</v>
      </c>
      <c r="Z116" s="21" t="s">
        <v>141</v>
      </c>
      <c r="AA116" s="21" t="s">
        <v>152</v>
      </c>
      <c r="AB116" s="21" t="s">
        <v>141</v>
      </c>
      <c r="AC116" s="21"/>
    </row>
    <row r="117" spans="1:29" ht="75">
      <c r="A117" s="113" t="s">
        <v>828</v>
      </c>
      <c r="B117" s="65" t="s">
        <v>829</v>
      </c>
      <c r="C117" s="243" t="s">
        <v>830</v>
      </c>
      <c r="D117" s="138">
        <v>44805</v>
      </c>
      <c r="E117" s="244">
        <v>45016</v>
      </c>
      <c r="F117" s="113" t="s">
        <v>152</v>
      </c>
      <c r="G117" s="234" t="s">
        <v>831</v>
      </c>
      <c r="H117" s="113" t="s">
        <v>140</v>
      </c>
      <c r="I117" s="113" t="s">
        <v>141</v>
      </c>
      <c r="J117" s="113" t="s">
        <v>825</v>
      </c>
      <c r="K117" s="113" t="s">
        <v>143</v>
      </c>
      <c r="L117" s="245" t="s">
        <v>826</v>
      </c>
      <c r="M117" s="113" t="s">
        <v>145</v>
      </c>
      <c r="N117" s="113" t="s">
        <v>827</v>
      </c>
      <c r="O117" s="113" t="s">
        <v>184</v>
      </c>
      <c r="P117" s="113" t="s">
        <v>185</v>
      </c>
      <c r="Q117" s="117">
        <v>40000</v>
      </c>
      <c r="R117" s="117">
        <v>40000</v>
      </c>
      <c r="S117" s="117">
        <v>0</v>
      </c>
      <c r="T117" s="113" t="s">
        <v>187</v>
      </c>
      <c r="U117" s="113" t="s">
        <v>163</v>
      </c>
      <c r="V117" s="113" t="s">
        <v>140</v>
      </c>
      <c r="W117" s="118"/>
      <c r="X117" s="92">
        <f t="shared" si="11"/>
        <v>45901</v>
      </c>
      <c r="Y117" s="92">
        <f t="shared" si="11"/>
        <v>46112</v>
      </c>
      <c r="Z117" s="113" t="s">
        <v>141</v>
      </c>
      <c r="AA117" s="113" t="s">
        <v>152</v>
      </c>
      <c r="AB117" s="113" t="s">
        <v>141</v>
      </c>
      <c r="AC117" s="113"/>
    </row>
    <row r="118" spans="1:29" ht="46.5" customHeight="1">
      <c r="A118" s="113" t="s">
        <v>832</v>
      </c>
      <c r="B118" s="234" t="s">
        <v>833</v>
      </c>
      <c r="C118" s="246" t="s">
        <v>834</v>
      </c>
      <c r="D118" s="244">
        <v>44805</v>
      </c>
      <c r="E118" s="244">
        <v>45016</v>
      </c>
      <c r="F118" s="113" t="s">
        <v>152</v>
      </c>
      <c r="G118" s="234" t="s">
        <v>831</v>
      </c>
      <c r="H118" s="113" t="s">
        <v>140</v>
      </c>
      <c r="I118" s="113" t="s">
        <v>141</v>
      </c>
      <c r="J118" s="113" t="s">
        <v>835</v>
      </c>
      <c r="K118" s="113" t="s">
        <v>836</v>
      </c>
      <c r="L118" s="245" t="s">
        <v>837</v>
      </c>
      <c r="M118" s="113" t="s">
        <v>145</v>
      </c>
      <c r="N118" s="113" t="s">
        <v>827</v>
      </c>
      <c r="O118" s="113" t="s">
        <v>184</v>
      </c>
      <c r="P118" s="113" t="s">
        <v>185</v>
      </c>
      <c r="Q118" s="117">
        <v>40000</v>
      </c>
      <c r="R118" s="117">
        <v>40000</v>
      </c>
      <c r="S118" s="117">
        <v>0</v>
      </c>
      <c r="T118" s="113" t="s">
        <v>187</v>
      </c>
      <c r="U118" s="113" t="s">
        <v>163</v>
      </c>
      <c r="V118" s="113" t="s">
        <v>140</v>
      </c>
      <c r="W118" s="118"/>
      <c r="X118" s="92">
        <f t="shared" si="11"/>
        <v>45901</v>
      </c>
      <c r="Y118" s="92">
        <f t="shared" si="11"/>
        <v>46112</v>
      </c>
      <c r="Z118" s="113" t="s">
        <v>141</v>
      </c>
      <c r="AA118" s="113" t="s">
        <v>152</v>
      </c>
      <c r="AB118" s="113" t="s">
        <v>141</v>
      </c>
      <c r="AC118" s="113"/>
    </row>
    <row r="119" spans="1:29" ht="75">
      <c r="A119" s="18" t="s">
        <v>838</v>
      </c>
      <c r="B119" s="18" t="s">
        <v>839</v>
      </c>
      <c r="C119" s="18" t="s">
        <v>840</v>
      </c>
      <c r="D119" s="19">
        <v>44197</v>
      </c>
      <c r="E119" s="19">
        <v>44561</v>
      </c>
      <c r="F119" s="18" t="s">
        <v>841</v>
      </c>
      <c r="G119" s="98">
        <v>45291</v>
      </c>
      <c r="H119" s="21" t="s">
        <v>157</v>
      </c>
      <c r="I119" s="21" t="s">
        <v>141</v>
      </c>
      <c r="J119" s="133" t="s">
        <v>842</v>
      </c>
      <c r="K119" s="21" t="s">
        <v>152</v>
      </c>
      <c r="L119" s="22" t="s">
        <v>843</v>
      </c>
      <c r="M119" s="18" t="s">
        <v>145</v>
      </c>
      <c r="N119" s="18" t="s">
        <v>844</v>
      </c>
      <c r="O119" s="18" t="s">
        <v>481</v>
      </c>
      <c r="P119" s="18" t="s">
        <v>248</v>
      </c>
      <c r="Q119" s="247">
        <v>39600</v>
      </c>
      <c r="R119" s="247">
        <v>39600</v>
      </c>
      <c r="S119" s="38">
        <v>0</v>
      </c>
      <c r="T119" s="18" t="s">
        <v>150</v>
      </c>
      <c r="U119" s="18" t="s">
        <v>163</v>
      </c>
      <c r="V119" s="21" t="s">
        <v>157</v>
      </c>
      <c r="W119" s="21" t="s">
        <v>141</v>
      </c>
      <c r="X119" s="20">
        <f t="shared" si="11"/>
        <v>45292</v>
      </c>
      <c r="Y119" s="20">
        <f t="shared" si="11"/>
        <v>45657</v>
      </c>
      <c r="Z119" s="21" t="s">
        <v>141</v>
      </c>
      <c r="AA119" s="21" t="s">
        <v>152</v>
      </c>
      <c r="AB119" s="21" t="s">
        <v>141</v>
      </c>
      <c r="AC119" s="21" t="s">
        <v>166</v>
      </c>
    </row>
    <row r="120" spans="1:29" ht="45">
      <c r="A120" s="18" t="s">
        <v>845</v>
      </c>
      <c r="B120" s="18" t="s">
        <v>846</v>
      </c>
      <c r="C120" s="18" t="s">
        <v>847</v>
      </c>
      <c r="D120" s="37">
        <v>44652</v>
      </c>
      <c r="E120" s="37">
        <v>45016</v>
      </c>
      <c r="F120" s="18" t="s">
        <v>152</v>
      </c>
      <c r="G120" s="37">
        <v>45016</v>
      </c>
      <c r="H120" s="18" t="s">
        <v>140</v>
      </c>
      <c r="I120" s="21" t="s">
        <v>141</v>
      </c>
      <c r="J120" s="18" t="s">
        <v>848</v>
      </c>
      <c r="K120" s="21" t="s">
        <v>152</v>
      </c>
      <c r="L120" s="22" t="s">
        <v>849</v>
      </c>
      <c r="M120" s="18" t="s">
        <v>145</v>
      </c>
      <c r="N120" s="18" t="s">
        <v>850</v>
      </c>
      <c r="O120" s="18" t="s">
        <v>313</v>
      </c>
      <c r="P120" s="18" t="s">
        <v>148</v>
      </c>
      <c r="Q120" s="23">
        <v>38259</v>
      </c>
      <c r="R120" s="23">
        <v>38259</v>
      </c>
      <c r="S120" s="38">
        <v>0</v>
      </c>
      <c r="T120" s="21" t="s">
        <v>196</v>
      </c>
      <c r="U120" s="18" t="s">
        <v>163</v>
      </c>
      <c r="V120" s="18" t="s">
        <v>157</v>
      </c>
      <c r="W120" s="60"/>
      <c r="X120" s="20">
        <f t="shared" si="11"/>
        <v>45748</v>
      </c>
      <c r="Y120" s="20">
        <f t="shared" si="11"/>
        <v>46112</v>
      </c>
      <c r="Z120" s="21" t="s">
        <v>141</v>
      </c>
      <c r="AA120" s="92" t="s">
        <v>152</v>
      </c>
      <c r="AB120" s="92" t="s">
        <v>141</v>
      </c>
      <c r="AC120" s="20" t="s">
        <v>177</v>
      </c>
    </row>
    <row r="121" spans="1:29" ht="30">
      <c r="A121" s="18" t="s">
        <v>851</v>
      </c>
      <c r="B121" s="18" t="s">
        <v>852</v>
      </c>
      <c r="C121" s="18" t="s">
        <v>853</v>
      </c>
      <c r="D121" s="19">
        <v>44158</v>
      </c>
      <c r="E121" s="19">
        <v>44886</v>
      </c>
      <c r="F121" s="18" t="s">
        <v>157</v>
      </c>
      <c r="G121" s="20">
        <v>44886</v>
      </c>
      <c r="H121" s="21" t="s">
        <v>157</v>
      </c>
      <c r="I121" s="21" t="s">
        <v>141</v>
      </c>
      <c r="J121" s="18" t="s">
        <v>854</v>
      </c>
      <c r="K121" s="18" t="s">
        <v>143</v>
      </c>
      <c r="L121" s="105" t="s">
        <v>855</v>
      </c>
      <c r="M121" s="18" t="s">
        <v>145</v>
      </c>
      <c r="N121" s="18" t="s">
        <v>524</v>
      </c>
      <c r="O121" s="18" t="s">
        <v>465</v>
      </c>
      <c r="P121" s="18" t="s">
        <v>270</v>
      </c>
      <c r="Q121" s="23">
        <v>38150</v>
      </c>
      <c r="R121" s="23">
        <v>38150</v>
      </c>
      <c r="S121" s="24">
        <v>0</v>
      </c>
      <c r="T121" s="21" t="s">
        <v>150</v>
      </c>
      <c r="U121" s="21" t="s">
        <v>163</v>
      </c>
      <c r="V121" s="18" t="s">
        <v>157</v>
      </c>
      <c r="W121" s="21" t="s">
        <v>141</v>
      </c>
      <c r="X121" s="20">
        <f t="shared" si="11"/>
        <v>45253</v>
      </c>
      <c r="Y121" s="20">
        <f t="shared" si="11"/>
        <v>45982</v>
      </c>
      <c r="Z121" s="21" t="s">
        <v>141</v>
      </c>
      <c r="AA121" s="113" t="s">
        <v>152</v>
      </c>
      <c r="AB121" s="113" t="s">
        <v>141</v>
      </c>
      <c r="AC121" s="21" t="s">
        <v>153</v>
      </c>
    </row>
    <row r="122" spans="1:29">
      <c r="A122" s="18" t="s">
        <v>856</v>
      </c>
      <c r="B122" s="18" t="s">
        <v>857</v>
      </c>
      <c r="C122" s="18" t="s">
        <v>858</v>
      </c>
      <c r="D122" s="19">
        <v>43921</v>
      </c>
      <c r="E122" s="98">
        <v>44845</v>
      </c>
      <c r="F122" s="18" t="s">
        <v>152</v>
      </c>
      <c r="G122" s="98">
        <v>44845</v>
      </c>
      <c r="H122" s="18" t="s">
        <v>140</v>
      </c>
      <c r="I122" s="21" t="s">
        <v>141</v>
      </c>
      <c r="J122" s="18" t="s">
        <v>859</v>
      </c>
      <c r="K122" s="18" t="s">
        <v>143</v>
      </c>
      <c r="L122" s="105" t="s">
        <v>860</v>
      </c>
      <c r="M122" s="18" t="s">
        <v>145</v>
      </c>
      <c r="N122" s="18" t="s">
        <v>312</v>
      </c>
      <c r="O122" s="18" t="s">
        <v>313</v>
      </c>
      <c r="P122" s="18" t="s">
        <v>148</v>
      </c>
      <c r="Q122" s="23">
        <v>17560.7</v>
      </c>
      <c r="R122" s="23">
        <v>35013.4</v>
      </c>
      <c r="S122" s="38">
        <v>0</v>
      </c>
      <c r="T122" s="18" t="s">
        <v>150</v>
      </c>
      <c r="U122" s="18" t="s">
        <v>163</v>
      </c>
      <c r="V122" s="21" t="s">
        <v>140</v>
      </c>
      <c r="W122" s="21" t="s">
        <v>141</v>
      </c>
      <c r="X122" s="20">
        <v>45210</v>
      </c>
      <c r="Y122" s="20">
        <f t="shared" si="11"/>
        <v>45941</v>
      </c>
      <c r="Z122" s="21" t="s">
        <v>152</v>
      </c>
      <c r="AA122" s="21" t="s">
        <v>152</v>
      </c>
      <c r="AB122" s="21" t="s">
        <v>141</v>
      </c>
      <c r="AC122" s="20" t="s">
        <v>177</v>
      </c>
    </row>
    <row r="123" spans="1:29">
      <c r="A123" s="21" t="s">
        <v>861</v>
      </c>
      <c r="B123" s="21" t="s">
        <v>862</v>
      </c>
      <c r="C123" s="18" t="s">
        <v>863</v>
      </c>
      <c r="D123" s="98">
        <v>44883</v>
      </c>
      <c r="E123" s="98">
        <v>44975</v>
      </c>
      <c r="F123" s="21" t="s">
        <v>152</v>
      </c>
      <c r="G123" s="20">
        <v>44975</v>
      </c>
      <c r="H123" s="21" t="s">
        <v>140</v>
      </c>
      <c r="I123" s="21"/>
      <c r="J123" s="21" t="s">
        <v>864</v>
      </c>
      <c r="K123" s="21" t="s">
        <v>143</v>
      </c>
      <c r="L123" s="21"/>
      <c r="M123" s="21" t="s">
        <v>145</v>
      </c>
      <c r="N123" s="21" t="s">
        <v>865</v>
      </c>
      <c r="O123" s="21" t="s">
        <v>288</v>
      </c>
      <c r="P123" s="21" t="s">
        <v>248</v>
      </c>
      <c r="Q123" s="24">
        <v>35000</v>
      </c>
      <c r="R123" s="24">
        <v>35000</v>
      </c>
      <c r="S123" s="24">
        <v>0</v>
      </c>
      <c r="T123" s="21" t="s">
        <v>150</v>
      </c>
      <c r="U123" s="21" t="s">
        <v>163</v>
      </c>
      <c r="V123" s="21" t="s">
        <v>140</v>
      </c>
      <c r="W123" s="60"/>
      <c r="X123" s="20">
        <f>DATE(YEAR(D123) + 3, MONTH(D123), DAY(D123))</f>
        <v>45979</v>
      </c>
      <c r="Y123" s="20">
        <f t="shared" si="11"/>
        <v>46071</v>
      </c>
      <c r="Z123" s="21" t="s">
        <v>141</v>
      </c>
      <c r="AA123" s="21" t="s">
        <v>152</v>
      </c>
      <c r="AB123" s="21" t="s">
        <v>141</v>
      </c>
      <c r="AC123" s="21" t="s">
        <v>681</v>
      </c>
    </row>
    <row r="124" spans="1:29" ht="45">
      <c r="A124" s="113" t="s">
        <v>866</v>
      </c>
      <c r="B124" s="65" t="s">
        <v>867</v>
      </c>
      <c r="C124" s="248" t="s">
        <v>868</v>
      </c>
      <c r="D124" s="138">
        <v>44466</v>
      </c>
      <c r="E124" s="138">
        <v>45107</v>
      </c>
      <c r="F124" s="113" t="s">
        <v>152</v>
      </c>
      <c r="G124" s="138">
        <v>45107</v>
      </c>
      <c r="H124" s="113" t="s">
        <v>140</v>
      </c>
      <c r="I124" s="113" t="s">
        <v>141</v>
      </c>
      <c r="J124" s="113" t="s">
        <v>869</v>
      </c>
      <c r="K124" s="113" t="s">
        <v>143</v>
      </c>
      <c r="L124" s="113" t="s">
        <v>870</v>
      </c>
      <c r="M124" s="113" t="s">
        <v>145</v>
      </c>
      <c r="N124" s="113" t="s">
        <v>193</v>
      </c>
      <c r="O124" s="113" t="s">
        <v>194</v>
      </c>
      <c r="P124" s="113" t="s">
        <v>162</v>
      </c>
      <c r="Q124" s="117">
        <v>30925</v>
      </c>
      <c r="R124" s="117">
        <v>30925</v>
      </c>
      <c r="S124" s="117">
        <v>0</v>
      </c>
      <c r="T124" s="113" t="s">
        <v>150</v>
      </c>
      <c r="U124" s="113" t="s">
        <v>197</v>
      </c>
      <c r="V124" s="113" t="s">
        <v>140</v>
      </c>
      <c r="W124" s="113" t="s">
        <v>141</v>
      </c>
      <c r="X124" s="92">
        <f>DATE(YEAR(D124) + 3, MONTH(D124), DAY(D124))</f>
        <v>45562</v>
      </c>
      <c r="Y124" s="92">
        <f>DATE(YEAR(E124) + 6, MONTH(E124), DAY(E124))</f>
        <v>47299</v>
      </c>
      <c r="Z124" s="113" t="s">
        <v>141</v>
      </c>
      <c r="AA124" s="92" t="s">
        <v>165</v>
      </c>
      <c r="AB124" s="113" t="s">
        <v>165</v>
      </c>
      <c r="AC124" s="113" t="s">
        <v>177</v>
      </c>
    </row>
    <row r="125" spans="1:29" ht="30">
      <c r="A125" s="249" t="s">
        <v>871</v>
      </c>
      <c r="B125" s="249" t="s">
        <v>872</v>
      </c>
      <c r="C125" s="249" t="s">
        <v>873</v>
      </c>
      <c r="D125" s="108">
        <v>44287</v>
      </c>
      <c r="E125" s="108">
        <v>45382</v>
      </c>
      <c r="F125" s="106" t="s">
        <v>152</v>
      </c>
      <c r="G125" s="108">
        <v>45382</v>
      </c>
      <c r="H125" s="106" t="s">
        <v>140</v>
      </c>
      <c r="I125" s="106" t="s">
        <v>141</v>
      </c>
      <c r="J125" s="249" t="s">
        <v>874</v>
      </c>
      <c r="K125" s="86" t="s">
        <v>143</v>
      </c>
      <c r="L125" s="181" t="s">
        <v>875</v>
      </c>
      <c r="M125" s="86" t="s">
        <v>145</v>
      </c>
      <c r="N125" s="249" t="s">
        <v>844</v>
      </c>
      <c r="O125" s="86" t="s">
        <v>481</v>
      </c>
      <c r="P125" s="106" t="s">
        <v>248</v>
      </c>
      <c r="Q125" s="183">
        <v>10000</v>
      </c>
      <c r="R125" s="183">
        <v>30000</v>
      </c>
      <c r="S125" s="116">
        <v>0</v>
      </c>
      <c r="T125" s="86" t="s">
        <v>196</v>
      </c>
      <c r="U125" s="86" t="s">
        <v>163</v>
      </c>
      <c r="V125" s="106" t="s">
        <v>140</v>
      </c>
      <c r="W125" s="106" t="s">
        <v>141</v>
      </c>
      <c r="X125" s="93">
        <f>DATE(YEAR(D125) + 3, MONTH(D125), DAY(D125))</f>
        <v>45383</v>
      </c>
      <c r="Y125" s="93">
        <f>DATE(YEAR(E125) + 3, MONTH(E125), DAY(E125))</f>
        <v>46477</v>
      </c>
      <c r="Z125" s="113" t="s">
        <v>141</v>
      </c>
      <c r="AA125" s="106" t="s">
        <v>152</v>
      </c>
      <c r="AB125" s="106" t="s">
        <v>141</v>
      </c>
      <c r="AC125" s="106"/>
    </row>
    <row r="126" spans="1:29" ht="43.2" customHeight="1">
      <c r="A126" s="18" t="s">
        <v>650</v>
      </c>
      <c r="B126" s="18" t="s">
        <v>651</v>
      </c>
      <c r="C126" s="250" t="s">
        <v>876</v>
      </c>
      <c r="D126" s="98">
        <v>44476</v>
      </c>
      <c r="E126" s="98">
        <v>45351</v>
      </c>
      <c r="F126" s="21"/>
      <c r="G126" s="20">
        <v>45351</v>
      </c>
      <c r="H126" s="21" t="s">
        <v>140</v>
      </c>
      <c r="I126" s="21" t="s">
        <v>141</v>
      </c>
      <c r="J126" s="18" t="s">
        <v>877</v>
      </c>
      <c r="K126" s="21" t="s">
        <v>143</v>
      </c>
      <c r="L126" s="18" t="s">
        <v>878</v>
      </c>
      <c r="M126" s="21" t="s">
        <v>145</v>
      </c>
      <c r="N126" s="21" t="s">
        <v>655</v>
      </c>
      <c r="O126" s="21" t="s">
        <v>161</v>
      </c>
      <c r="P126" s="21" t="s">
        <v>162</v>
      </c>
      <c r="Q126" s="24">
        <v>30000</v>
      </c>
      <c r="R126" s="24">
        <v>30000</v>
      </c>
      <c r="S126" s="24">
        <v>0</v>
      </c>
      <c r="T126" s="21" t="s">
        <v>150</v>
      </c>
      <c r="U126" s="21" t="s">
        <v>163</v>
      </c>
      <c r="V126" s="21" t="s">
        <v>140</v>
      </c>
      <c r="W126" s="137"/>
      <c r="X126" s="21"/>
      <c r="Y126" s="21"/>
      <c r="Z126" s="21" t="s">
        <v>165</v>
      </c>
      <c r="AA126" s="21" t="s">
        <v>152</v>
      </c>
      <c r="AB126" s="21" t="s">
        <v>141</v>
      </c>
      <c r="AC126" s="21" t="s">
        <v>166</v>
      </c>
    </row>
    <row r="127" spans="1:29" ht="90">
      <c r="A127" s="18" t="s">
        <v>879</v>
      </c>
      <c r="B127" s="18" t="s">
        <v>880</v>
      </c>
      <c r="C127" s="18" t="s">
        <v>881</v>
      </c>
      <c r="D127" s="37">
        <v>44651</v>
      </c>
      <c r="E127" s="37">
        <v>44834</v>
      </c>
      <c r="F127" s="21" t="s">
        <v>152</v>
      </c>
      <c r="G127" s="37">
        <v>44834</v>
      </c>
      <c r="H127" s="21" t="s">
        <v>140</v>
      </c>
      <c r="I127" s="21" t="s">
        <v>141</v>
      </c>
      <c r="J127" s="21" t="s">
        <v>882</v>
      </c>
      <c r="K127" s="21" t="s">
        <v>152</v>
      </c>
      <c r="L127" s="21">
        <v>1336844</v>
      </c>
      <c r="M127" s="21" t="s">
        <v>145</v>
      </c>
      <c r="N127" s="21" t="s">
        <v>883</v>
      </c>
      <c r="O127" s="21" t="s">
        <v>174</v>
      </c>
      <c r="P127" s="21" t="s">
        <v>248</v>
      </c>
      <c r="Q127" s="24">
        <v>30000</v>
      </c>
      <c r="R127" s="24">
        <v>30000</v>
      </c>
      <c r="S127" s="38">
        <v>0</v>
      </c>
      <c r="T127" s="21" t="s">
        <v>196</v>
      </c>
      <c r="U127" s="21" t="s">
        <v>163</v>
      </c>
      <c r="V127" s="21" t="s">
        <v>140</v>
      </c>
      <c r="W127" s="60"/>
      <c r="X127" s="20">
        <f>DATE(YEAR(D127) + 3, MONTH(D127), DAY(D127))</f>
        <v>45747</v>
      </c>
      <c r="Y127" s="20">
        <f>DATE(YEAR(E127) + 3, MONTH(E127), DAY(E127))</f>
        <v>45930</v>
      </c>
      <c r="Z127" s="24" t="s">
        <v>141</v>
      </c>
      <c r="AA127" s="21" t="s">
        <v>152</v>
      </c>
      <c r="AB127" s="21" t="s">
        <v>141</v>
      </c>
      <c r="AC127" s="21"/>
    </row>
    <row r="128" spans="1:29" ht="30">
      <c r="A128" s="21" t="s">
        <v>884</v>
      </c>
      <c r="B128" s="18" t="s">
        <v>885</v>
      </c>
      <c r="C128" s="18" t="s">
        <v>885</v>
      </c>
      <c r="D128" s="98">
        <v>44788</v>
      </c>
      <c r="E128" s="98">
        <v>45016</v>
      </c>
      <c r="F128" s="21" t="s">
        <v>152</v>
      </c>
      <c r="G128" s="20">
        <v>45016</v>
      </c>
      <c r="H128" s="21" t="s">
        <v>140</v>
      </c>
      <c r="I128" s="21" t="s">
        <v>141</v>
      </c>
      <c r="J128" s="21" t="s">
        <v>886</v>
      </c>
      <c r="K128" s="21" t="s">
        <v>143</v>
      </c>
      <c r="L128" s="22" t="s">
        <v>887</v>
      </c>
      <c r="M128" s="21" t="s">
        <v>145</v>
      </c>
      <c r="N128" s="21" t="s">
        <v>749</v>
      </c>
      <c r="O128" s="21" t="s">
        <v>194</v>
      </c>
      <c r="P128" s="21" t="s">
        <v>162</v>
      </c>
      <c r="Q128" s="24">
        <v>30000</v>
      </c>
      <c r="R128" s="24">
        <v>30000</v>
      </c>
      <c r="S128" s="24">
        <v>0</v>
      </c>
      <c r="T128" s="21" t="s">
        <v>150</v>
      </c>
      <c r="U128" s="21" t="s">
        <v>163</v>
      </c>
      <c r="V128" s="21" t="s">
        <v>140</v>
      </c>
      <c r="W128" s="60"/>
      <c r="X128" s="20">
        <f>DATE(YEAR(D128) + 3, MONTH(D128), DAY(D128))</f>
        <v>45884</v>
      </c>
      <c r="Y128" s="20">
        <f>DATE(YEAR(E128) + 3, MONTH(E128), DAY(E128))</f>
        <v>46112</v>
      </c>
      <c r="Z128" s="21" t="s">
        <v>141</v>
      </c>
      <c r="AA128" s="21" t="s">
        <v>152</v>
      </c>
      <c r="AB128" s="21" t="s">
        <v>141</v>
      </c>
      <c r="AC128" s="21" t="s">
        <v>153</v>
      </c>
    </row>
    <row r="129" spans="1:29" ht="90">
      <c r="A129" s="18" t="s">
        <v>888</v>
      </c>
      <c r="B129" s="18" t="s">
        <v>889</v>
      </c>
      <c r="C129" s="18" t="s">
        <v>890</v>
      </c>
      <c r="D129" s="19">
        <v>44440</v>
      </c>
      <c r="E129" s="19">
        <v>44774</v>
      </c>
      <c r="F129" s="21" t="s">
        <v>152</v>
      </c>
      <c r="G129" s="20">
        <v>44774</v>
      </c>
      <c r="H129" s="21" t="s">
        <v>140</v>
      </c>
      <c r="I129" s="21" t="s">
        <v>141</v>
      </c>
      <c r="J129" s="18" t="s">
        <v>891</v>
      </c>
      <c r="K129" s="21" t="s">
        <v>143</v>
      </c>
      <c r="L129" s="22" t="s">
        <v>892</v>
      </c>
      <c r="M129" s="21" t="s">
        <v>145</v>
      </c>
      <c r="N129" s="18" t="s">
        <v>893</v>
      </c>
      <c r="O129" s="21" t="s">
        <v>161</v>
      </c>
      <c r="P129" s="21" t="s">
        <v>162</v>
      </c>
      <c r="Q129" s="66">
        <v>29935</v>
      </c>
      <c r="R129" s="66">
        <v>29935</v>
      </c>
      <c r="S129" s="24">
        <v>0</v>
      </c>
      <c r="T129" s="21" t="s">
        <v>196</v>
      </c>
      <c r="U129" s="21" t="s">
        <v>197</v>
      </c>
      <c r="V129" s="21" t="s">
        <v>140</v>
      </c>
      <c r="W129" s="60"/>
      <c r="X129" s="20">
        <f t="shared" ref="X129:X158" si="12">DATE(YEAR(D129) + 3, MONTH(D129), DAY(D129))</f>
        <v>45536</v>
      </c>
      <c r="Y129" s="20">
        <f>DATE(YEAR(E129) + 6, MONTH(E129), DAY(E129))</f>
        <v>46966</v>
      </c>
      <c r="Z129" s="21" t="s">
        <v>141</v>
      </c>
      <c r="AA129" s="20" t="s">
        <v>152</v>
      </c>
      <c r="AB129" s="21" t="s">
        <v>141</v>
      </c>
      <c r="AC129" s="21"/>
    </row>
    <row r="130" spans="1:29">
      <c r="A130" s="18" t="s">
        <v>894</v>
      </c>
      <c r="B130" s="18" t="s">
        <v>895</v>
      </c>
      <c r="C130" s="18" t="s">
        <v>896</v>
      </c>
      <c r="D130" s="251">
        <v>44287</v>
      </c>
      <c r="E130" s="37">
        <v>45016</v>
      </c>
      <c r="F130" s="18" t="s">
        <v>165</v>
      </c>
      <c r="G130" s="37">
        <v>45382</v>
      </c>
      <c r="H130" s="18" t="s">
        <v>140</v>
      </c>
      <c r="I130" s="21" t="s">
        <v>141</v>
      </c>
      <c r="J130" s="18" t="s">
        <v>897</v>
      </c>
      <c r="K130" s="21" t="s">
        <v>152</v>
      </c>
      <c r="L130" s="22" t="s">
        <v>898</v>
      </c>
      <c r="M130" s="18" t="s">
        <v>145</v>
      </c>
      <c r="N130" s="18" t="s">
        <v>899</v>
      </c>
      <c r="O130" s="18" t="s">
        <v>313</v>
      </c>
      <c r="P130" s="18" t="s">
        <v>148</v>
      </c>
      <c r="Q130" s="23">
        <f>R130/2</f>
        <v>14415</v>
      </c>
      <c r="R130" s="23">
        <v>28830</v>
      </c>
      <c r="S130" s="38">
        <v>0</v>
      </c>
      <c r="T130" s="21" t="s">
        <v>196</v>
      </c>
      <c r="U130" s="18" t="s">
        <v>163</v>
      </c>
      <c r="V130" s="18" t="s">
        <v>140</v>
      </c>
      <c r="W130" s="60"/>
      <c r="X130" s="20">
        <f t="shared" si="12"/>
        <v>45383</v>
      </c>
      <c r="Y130" s="20">
        <f>DATE(YEAR(E130) + 3, MONTH(E130), DAY(E130))</f>
        <v>46112</v>
      </c>
      <c r="Z130" s="20"/>
      <c r="AA130" s="20" t="s">
        <v>152</v>
      </c>
      <c r="AB130" s="20" t="s">
        <v>141</v>
      </c>
      <c r="AC130" s="20" t="s">
        <v>177</v>
      </c>
    </row>
    <row r="131" spans="1:29" ht="30">
      <c r="A131" s="18" t="s">
        <v>900</v>
      </c>
      <c r="B131" s="18" t="s">
        <v>901</v>
      </c>
      <c r="C131" s="18" t="s">
        <v>902</v>
      </c>
      <c r="D131" s="19">
        <v>44390</v>
      </c>
      <c r="E131" s="19">
        <v>44760</v>
      </c>
      <c r="F131" s="21" t="s">
        <v>152</v>
      </c>
      <c r="G131" s="19">
        <v>44760</v>
      </c>
      <c r="H131" s="21" t="s">
        <v>140</v>
      </c>
      <c r="I131" s="21" t="s">
        <v>141</v>
      </c>
      <c r="J131" s="18" t="s">
        <v>903</v>
      </c>
      <c r="K131" s="21" t="s">
        <v>143</v>
      </c>
      <c r="L131" s="21">
        <v>10600963</v>
      </c>
      <c r="M131" s="18" t="s">
        <v>145</v>
      </c>
      <c r="N131" s="18" t="s">
        <v>262</v>
      </c>
      <c r="O131" s="18" t="s">
        <v>313</v>
      </c>
      <c r="P131" s="18" t="s">
        <v>148</v>
      </c>
      <c r="Q131" s="66">
        <v>27000</v>
      </c>
      <c r="R131" s="66">
        <v>27000</v>
      </c>
      <c r="S131" s="24">
        <v>0</v>
      </c>
      <c r="T131" s="21" t="s">
        <v>196</v>
      </c>
      <c r="U131" s="21" t="s">
        <v>197</v>
      </c>
      <c r="V131" s="21" t="s">
        <v>140</v>
      </c>
      <c r="W131" s="60"/>
      <c r="X131" s="20">
        <f t="shared" si="12"/>
        <v>45486</v>
      </c>
      <c r="Y131" s="20">
        <f>DATE(YEAR(E131) + 6, MONTH(E131), DAY(E131))</f>
        <v>46952</v>
      </c>
      <c r="Z131" s="21" t="s">
        <v>152</v>
      </c>
      <c r="AA131" s="21" t="s">
        <v>165</v>
      </c>
      <c r="AB131" s="21" t="s">
        <v>165</v>
      </c>
      <c r="AC131" s="21" t="s">
        <v>177</v>
      </c>
    </row>
    <row r="132" spans="1:29" ht="115.5" customHeight="1">
      <c r="A132" s="21" t="s">
        <v>904</v>
      </c>
      <c r="B132" s="18" t="s">
        <v>905</v>
      </c>
      <c r="C132" s="18" t="s">
        <v>906</v>
      </c>
      <c r="D132" s="98">
        <v>44489</v>
      </c>
      <c r="E132" s="98">
        <v>44927</v>
      </c>
      <c r="F132" s="21" t="s">
        <v>152</v>
      </c>
      <c r="G132" s="20">
        <v>44927</v>
      </c>
      <c r="H132" s="21" t="s">
        <v>140</v>
      </c>
      <c r="I132" s="21" t="s">
        <v>141</v>
      </c>
      <c r="J132" s="21" t="s">
        <v>907</v>
      </c>
      <c r="K132" s="21" t="s">
        <v>152</v>
      </c>
      <c r="L132" s="21" t="s">
        <v>908</v>
      </c>
      <c r="M132" s="21" t="s">
        <v>145</v>
      </c>
      <c r="N132" s="21" t="s">
        <v>909</v>
      </c>
      <c r="O132" s="21" t="s">
        <v>512</v>
      </c>
      <c r="P132" s="21" t="s">
        <v>233</v>
      </c>
      <c r="Q132" s="24">
        <v>25000</v>
      </c>
      <c r="R132" s="24">
        <v>25000</v>
      </c>
      <c r="S132" s="38">
        <v>0</v>
      </c>
      <c r="T132" s="21" t="s">
        <v>196</v>
      </c>
      <c r="U132" s="21" t="s">
        <v>163</v>
      </c>
      <c r="V132" s="21" t="s">
        <v>140</v>
      </c>
      <c r="W132" s="18" t="s">
        <v>910</v>
      </c>
      <c r="X132" s="20">
        <f t="shared" si="12"/>
        <v>45585</v>
      </c>
      <c r="Y132" s="20">
        <f>DATE(YEAR(E132) + 3, MONTH(E132), DAY(E132))</f>
        <v>46023</v>
      </c>
      <c r="Z132" s="24" t="s">
        <v>141</v>
      </c>
      <c r="AA132" s="21" t="s">
        <v>152</v>
      </c>
      <c r="AB132" s="21" t="s">
        <v>141</v>
      </c>
      <c r="AC132" s="21"/>
    </row>
    <row r="133" spans="1:29" ht="90">
      <c r="A133" s="18" t="s">
        <v>911</v>
      </c>
      <c r="B133" s="65" t="s">
        <v>912</v>
      </c>
      <c r="C133" s="18" t="s">
        <v>913</v>
      </c>
      <c r="D133" s="37">
        <v>44594</v>
      </c>
      <c r="E133" s="37">
        <v>44786</v>
      </c>
      <c r="F133" s="21" t="s">
        <v>152</v>
      </c>
      <c r="G133" s="37">
        <v>44786</v>
      </c>
      <c r="H133" s="21" t="s">
        <v>140</v>
      </c>
      <c r="I133" s="21" t="s">
        <v>141</v>
      </c>
      <c r="J133" s="21" t="s">
        <v>640</v>
      </c>
      <c r="K133" s="21" t="s">
        <v>152</v>
      </c>
      <c r="L133" s="18" t="s">
        <v>914</v>
      </c>
      <c r="M133" s="21" t="s">
        <v>145</v>
      </c>
      <c r="N133" s="21" t="s">
        <v>915</v>
      </c>
      <c r="O133" s="21" t="s">
        <v>465</v>
      </c>
      <c r="P133" s="21" t="s">
        <v>248</v>
      </c>
      <c r="Q133" s="24">
        <v>25000</v>
      </c>
      <c r="R133" s="24">
        <v>25000</v>
      </c>
      <c r="S133" s="38">
        <v>0</v>
      </c>
      <c r="T133" s="21" t="s">
        <v>196</v>
      </c>
      <c r="U133" s="21" t="s">
        <v>163</v>
      </c>
      <c r="V133" s="21" t="s">
        <v>140</v>
      </c>
      <c r="W133" s="60"/>
      <c r="X133" s="20">
        <f t="shared" si="12"/>
        <v>45690</v>
      </c>
      <c r="Y133" s="20">
        <f>DATE(YEAR(E133) + 3, MONTH(E133), DAY(E133))</f>
        <v>45882</v>
      </c>
      <c r="Z133" s="24" t="s">
        <v>141</v>
      </c>
      <c r="AA133" s="21" t="s">
        <v>152</v>
      </c>
      <c r="AB133" s="21" t="s">
        <v>141</v>
      </c>
      <c r="AC133" s="21"/>
    </row>
    <row r="134" spans="1:29" ht="75">
      <c r="A134" s="110" t="s">
        <v>916</v>
      </c>
      <c r="B134" s="86" t="s">
        <v>917</v>
      </c>
      <c r="C134" s="128" t="s">
        <v>918</v>
      </c>
      <c r="D134" s="138">
        <v>44341</v>
      </c>
      <c r="E134" s="138">
        <v>45070</v>
      </c>
      <c r="F134" s="113" t="s">
        <v>152</v>
      </c>
      <c r="G134" s="138">
        <v>45070</v>
      </c>
      <c r="H134" s="113" t="s">
        <v>157</v>
      </c>
      <c r="I134" s="113" t="s">
        <v>141</v>
      </c>
      <c r="J134" s="113" t="s">
        <v>919</v>
      </c>
      <c r="K134" s="113" t="s">
        <v>152</v>
      </c>
      <c r="L134" s="113">
        <v>1649776</v>
      </c>
      <c r="M134" s="113" t="s">
        <v>145</v>
      </c>
      <c r="N134" s="113" t="s">
        <v>920</v>
      </c>
      <c r="O134" s="65" t="s">
        <v>481</v>
      </c>
      <c r="P134" s="65" t="s">
        <v>248</v>
      </c>
      <c r="Q134" s="117">
        <v>12240</v>
      </c>
      <c r="R134" s="117">
        <v>24240</v>
      </c>
      <c r="S134" s="117">
        <v>0</v>
      </c>
      <c r="T134" s="113" t="s">
        <v>196</v>
      </c>
      <c r="U134" s="113" t="s">
        <v>163</v>
      </c>
      <c r="V134" s="113" t="s">
        <v>157</v>
      </c>
      <c r="W134" s="118"/>
      <c r="X134" s="92">
        <f t="shared" si="12"/>
        <v>45437</v>
      </c>
      <c r="Y134" s="92">
        <f>DATE(YEAR(E134) + 6, MONTH(E134), DAY(E134))</f>
        <v>47262</v>
      </c>
      <c r="Z134" s="113"/>
      <c r="AA134" s="92" t="s">
        <v>152</v>
      </c>
      <c r="AB134" s="113" t="s">
        <v>141</v>
      </c>
      <c r="AC134" s="113" t="s">
        <v>177</v>
      </c>
    </row>
    <row r="135" spans="1:29" ht="33.6" customHeight="1">
      <c r="A135" s="252" t="s">
        <v>921</v>
      </c>
      <c r="B135" s="86" t="s">
        <v>922</v>
      </c>
      <c r="C135" s="253" t="s">
        <v>923</v>
      </c>
      <c r="D135" s="108">
        <v>44075</v>
      </c>
      <c r="E135" s="108">
        <v>45170</v>
      </c>
      <c r="F135" s="52" t="s">
        <v>152</v>
      </c>
      <c r="G135" s="142">
        <v>45170</v>
      </c>
      <c r="H135" s="54" t="s">
        <v>157</v>
      </c>
      <c r="I135" s="54" t="s">
        <v>141</v>
      </c>
      <c r="J135" s="254" t="s">
        <v>924</v>
      </c>
      <c r="K135" s="52" t="s">
        <v>143</v>
      </c>
      <c r="L135" s="64" t="s">
        <v>925</v>
      </c>
      <c r="M135" s="52" t="s">
        <v>145</v>
      </c>
      <c r="N135" s="255" t="s">
        <v>926</v>
      </c>
      <c r="O135" s="254" t="s">
        <v>927</v>
      </c>
      <c r="P135" s="52" t="s">
        <v>148</v>
      </c>
      <c r="Q135" s="143">
        <v>8000</v>
      </c>
      <c r="R135" s="143">
        <v>24000</v>
      </c>
      <c r="S135" s="59">
        <v>0</v>
      </c>
      <c r="T135" s="52" t="s">
        <v>196</v>
      </c>
      <c r="U135" s="52" t="s">
        <v>163</v>
      </c>
      <c r="V135" s="54" t="s">
        <v>140</v>
      </c>
      <c r="W135" s="54" t="s">
        <v>141</v>
      </c>
      <c r="X135" s="92">
        <f t="shared" si="12"/>
        <v>45170</v>
      </c>
      <c r="Y135" s="92">
        <f>DATE(YEAR(E135) + 3, MONTH(E135), DAY(E135))</f>
        <v>46266</v>
      </c>
      <c r="Z135" s="54" t="s">
        <v>141</v>
      </c>
      <c r="AA135" s="54" t="s">
        <v>152</v>
      </c>
      <c r="AB135" s="54" t="s">
        <v>141</v>
      </c>
      <c r="AC135" s="54"/>
    </row>
    <row r="136" spans="1:29" ht="45">
      <c r="A136" s="94" t="s">
        <v>928</v>
      </c>
      <c r="B136" s="18" t="s">
        <v>929</v>
      </c>
      <c r="C136" s="18" t="s">
        <v>930</v>
      </c>
      <c r="D136" s="19">
        <v>44409</v>
      </c>
      <c r="E136" s="19">
        <v>45138</v>
      </c>
      <c r="F136" s="111" t="s">
        <v>152</v>
      </c>
      <c r="G136" s="87">
        <v>45138</v>
      </c>
      <c r="H136" s="106" t="s">
        <v>140</v>
      </c>
      <c r="I136" s="106" t="s">
        <v>141</v>
      </c>
      <c r="J136" s="86" t="s">
        <v>931</v>
      </c>
      <c r="K136" s="106" t="s">
        <v>143</v>
      </c>
      <c r="L136" s="166" t="s">
        <v>932</v>
      </c>
      <c r="M136" s="86" t="s">
        <v>145</v>
      </c>
      <c r="N136" s="86" t="s">
        <v>544</v>
      </c>
      <c r="O136" s="106" t="s">
        <v>393</v>
      </c>
      <c r="P136" s="86" t="s">
        <v>175</v>
      </c>
      <c r="Q136" s="256">
        <v>24000</v>
      </c>
      <c r="R136" s="256">
        <v>24000</v>
      </c>
      <c r="S136" s="112">
        <v>0</v>
      </c>
      <c r="T136" s="106" t="s">
        <v>196</v>
      </c>
      <c r="U136" s="106" t="s">
        <v>197</v>
      </c>
      <c r="V136" s="106" t="s">
        <v>140</v>
      </c>
      <c r="W136" s="257"/>
      <c r="X136" s="93">
        <f t="shared" si="12"/>
        <v>45505</v>
      </c>
      <c r="Y136" s="93">
        <f>DATE(YEAR(E136) + 6, MONTH(E136), DAY(E136))</f>
        <v>47330</v>
      </c>
      <c r="Z136" s="111" t="s">
        <v>141</v>
      </c>
      <c r="AA136" s="106" t="s">
        <v>152</v>
      </c>
      <c r="AB136" s="106" t="s">
        <v>141</v>
      </c>
      <c r="AC136" s="106"/>
    </row>
    <row r="137" spans="1:29" ht="60">
      <c r="A137" s="18" t="s">
        <v>933</v>
      </c>
      <c r="B137" s="35" t="s">
        <v>934</v>
      </c>
      <c r="C137" s="35" t="s">
        <v>935</v>
      </c>
      <c r="D137" s="161">
        <v>44562</v>
      </c>
      <c r="E137" s="161">
        <v>45016</v>
      </c>
      <c r="F137" s="21" t="s">
        <v>152</v>
      </c>
      <c r="G137" s="98">
        <v>45016</v>
      </c>
      <c r="H137" s="21" t="s">
        <v>140</v>
      </c>
      <c r="I137" s="21" t="s">
        <v>141</v>
      </c>
      <c r="J137" s="21" t="s">
        <v>936</v>
      </c>
      <c r="K137" s="21" t="s">
        <v>152</v>
      </c>
      <c r="L137" s="21" t="s">
        <v>937</v>
      </c>
      <c r="M137" s="21" t="s">
        <v>145</v>
      </c>
      <c r="N137" s="21" t="s">
        <v>458</v>
      </c>
      <c r="O137" s="21" t="s">
        <v>161</v>
      </c>
      <c r="P137" s="21" t="s">
        <v>162</v>
      </c>
      <c r="Q137" s="24">
        <v>22000</v>
      </c>
      <c r="R137" s="24">
        <v>22000</v>
      </c>
      <c r="S137" s="38">
        <v>0</v>
      </c>
      <c r="T137" s="21" t="s">
        <v>196</v>
      </c>
      <c r="U137" s="17" t="s">
        <v>163</v>
      </c>
      <c r="V137" s="21" t="s">
        <v>140</v>
      </c>
      <c r="W137" s="60"/>
      <c r="X137" s="20">
        <f t="shared" si="12"/>
        <v>45658</v>
      </c>
      <c r="Y137" s="20">
        <f>DATE(YEAR(E137) + 3, MONTH(E137), DAY(E137))</f>
        <v>46112</v>
      </c>
      <c r="Z137" s="24" t="s">
        <v>141</v>
      </c>
      <c r="AA137" s="21" t="s">
        <v>152</v>
      </c>
      <c r="AB137" s="21" t="s">
        <v>141</v>
      </c>
      <c r="AC137" s="21"/>
    </row>
    <row r="138" spans="1:29">
      <c r="A138" s="110" t="s">
        <v>938</v>
      </c>
      <c r="B138" s="65" t="s">
        <v>939</v>
      </c>
      <c r="C138" s="65" t="s">
        <v>939</v>
      </c>
      <c r="D138" s="238">
        <v>43556</v>
      </c>
      <c r="E138" s="238">
        <v>44651</v>
      </c>
      <c r="F138" s="139" t="s">
        <v>152</v>
      </c>
      <c r="G138" s="238">
        <v>44651</v>
      </c>
      <c r="H138" s="65" t="s">
        <v>157</v>
      </c>
      <c r="I138" s="113" t="s">
        <v>141</v>
      </c>
      <c r="J138" s="65" t="s">
        <v>940</v>
      </c>
      <c r="K138" s="65" t="s">
        <v>143</v>
      </c>
      <c r="L138" s="104" t="s">
        <v>941</v>
      </c>
      <c r="M138" s="65" t="s">
        <v>145</v>
      </c>
      <c r="N138" s="65" t="s">
        <v>942</v>
      </c>
      <c r="O138" s="65" t="s">
        <v>313</v>
      </c>
      <c r="P138" s="65" t="s">
        <v>175</v>
      </c>
      <c r="Q138" s="130">
        <v>5250</v>
      </c>
      <c r="R138" s="130">
        <v>21000</v>
      </c>
      <c r="S138" s="236">
        <v>0</v>
      </c>
      <c r="T138" s="65" t="s">
        <v>187</v>
      </c>
      <c r="U138" s="65" t="s">
        <v>163</v>
      </c>
      <c r="V138" s="65" t="s">
        <v>140</v>
      </c>
      <c r="W138" s="113" t="s">
        <v>141</v>
      </c>
      <c r="X138" s="92">
        <f t="shared" si="12"/>
        <v>44652</v>
      </c>
      <c r="Y138" s="92">
        <f>DATE(YEAR(E138) + 3, MONTH(E138), DAY(E138))</f>
        <v>45747</v>
      </c>
      <c r="Z138" s="113" t="s">
        <v>152</v>
      </c>
      <c r="AA138" s="113" t="s">
        <v>152</v>
      </c>
      <c r="AB138" s="113" t="s">
        <v>141</v>
      </c>
      <c r="AC138" s="65" t="s">
        <v>177</v>
      </c>
    </row>
    <row r="139" spans="1:29" ht="90">
      <c r="A139" s="180" t="s">
        <v>943</v>
      </c>
      <c r="B139" s="180" t="s">
        <v>944</v>
      </c>
      <c r="C139" s="180" t="s">
        <v>945</v>
      </c>
      <c r="D139" s="98">
        <v>44263</v>
      </c>
      <c r="E139" s="98">
        <v>44681</v>
      </c>
      <c r="F139" s="21" t="s">
        <v>152</v>
      </c>
      <c r="G139" s="98">
        <v>44681</v>
      </c>
      <c r="H139" s="21" t="s">
        <v>140</v>
      </c>
      <c r="I139" s="21" t="s">
        <v>141</v>
      </c>
      <c r="J139" s="180" t="s">
        <v>946</v>
      </c>
      <c r="K139" s="18" t="s">
        <v>143</v>
      </c>
      <c r="L139" s="105" t="s">
        <v>947</v>
      </c>
      <c r="M139" s="18" t="s">
        <v>145</v>
      </c>
      <c r="N139" s="180" t="s">
        <v>948</v>
      </c>
      <c r="O139" s="180" t="s">
        <v>949</v>
      </c>
      <c r="P139" s="21" t="s">
        <v>162</v>
      </c>
      <c r="Q139" s="23">
        <v>20000</v>
      </c>
      <c r="R139" s="23">
        <v>20000</v>
      </c>
      <c r="S139" s="38">
        <v>0</v>
      </c>
      <c r="T139" s="18" t="s">
        <v>196</v>
      </c>
      <c r="U139" s="18" t="s">
        <v>163</v>
      </c>
      <c r="V139" s="21" t="s">
        <v>140</v>
      </c>
      <c r="W139" s="21" t="s">
        <v>141</v>
      </c>
      <c r="X139" s="20">
        <f t="shared" si="12"/>
        <v>45359</v>
      </c>
      <c r="Y139" s="20">
        <f>DATE(YEAR(E139) + 3, MONTH(E139), DAY(E139))</f>
        <v>45777</v>
      </c>
      <c r="Z139" s="21" t="s">
        <v>141</v>
      </c>
      <c r="AA139" s="21" t="s">
        <v>152</v>
      </c>
      <c r="AB139" s="21" t="s">
        <v>141</v>
      </c>
      <c r="AC139" s="21"/>
    </row>
    <row r="140" spans="1:29" ht="90">
      <c r="A140" s="18" t="s">
        <v>950</v>
      </c>
      <c r="B140" s="18" t="s">
        <v>951</v>
      </c>
      <c r="C140" s="18" t="s">
        <v>952</v>
      </c>
      <c r="D140" s="37">
        <v>44562</v>
      </c>
      <c r="E140" s="37">
        <v>44681</v>
      </c>
      <c r="F140" s="21" t="s">
        <v>152</v>
      </c>
      <c r="G140" s="37">
        <v>44681</v>
      </c>
      <c r="H140" s="21" t="s">
        <v>140</v>
      </c>
      <c r="I140" s="21" t="s">
        <v>141</v>
      </c>
      <c r="J140" s="21" t="s">
        <v>953</v>
      </c>
      <c r="K140" s="21" t="s">
        <v>152</v>
      </c>
      <c r="L140" s="21">
        <v>9724183</v>
      </c>
      <c r="M140" s="21" t="s">
        <v>145</v>
      </c>
      <c r="N140" s="21" t="s">
        <v>458</v>
      </c>
      <c r="O140" s="21" t="s">
        <v>161</v>
      </c>
      <c r="P140" s="21" t="s">
        <v>162</v>
      </c>
      <c r="Q140" s="24">
        <v>20000</v>
      </c>
      <c r="R140" s="24">
        <v>20000</v>
      </c>
      <c r="S140" s="38">
        <v>0</v>
      </c>
      <c r="T140" s="21" t="s">
        <v>196</v>
      </c>
      <c r="U140" s="21" t="s">
        <v>163</v>
      </c>
      <c r="V140" s="21" t="s">
        <v>140</v>
      </c>
      <c r="W140" s="60"/>
      <c r="X140" s="20">
        <f t="shared" si="12"/>
        <v>45658</v>
      </c>
      <c r="Y140" s="20">
        <f>DATE(YEAR(E140) + 3, MONTH(E140), DAY(E140))</f>
        <v>45777</v>
      </c>
      <c r="Z140" s="24" t="s">
        <v>141</v>
      </c>
      <c r="AA140" s="21" t="s">
        <v>152</v>
      </c>
      <c r="AB140" s="21" t="s">
        <v>141</v>
      </c>
      <c r="AC140" s="21"/>
    </row>
    <row r="141" spans="1:29" ht="45">
      <c r="A141" s="21" t="s">
        <v>954</v>
      </c>
      <c r="B141" s="209" t="s">
        <v>955</v>
      </c>
      <c r="C141" s="258" t="s">
        <v>956</v>
      </c>
      <c r="D141" s="259">
        <v>44714</v>
      </c>
      <c r="E141" s="98">
        <v>44959</v>
      </c>
      <c r="F141" s="21" t="s">
        <v>152</v>
      </c>
      <c r="G141" s="20">
        <v>44959</v>
      </c>
      <c r="H141" s="21" t="s">
        <v>140</v>
      </c>
      <c r="I141" s="21" t="s">
        <v>141</v>
      </c>
      <c r="J141" s="21" t="s">
        <v>957</v>
      </c>
      <c r="K141" s="21" t="s">
        <v>152</v>
      </c>
      <c r="L141" s="21">
        <v>4087225</v>
      </c>
      <c r="M141" s="21" t="s">
        <v>145</v>
      </c>
      <c r="N141" s="21" t="s">
        <v>958</v>
      </c>
      <c r="O141" s="21" t="s">
        <v>459</v>
      </c>
      <c r="P141" s="21" t="s">
        <v>162</v>
      </c>
      <c r="Q141" s="260">
        <v>20000</v>
      </c>
      <c r="R141" s="260">
        <v>20000</v>
      </c>
      <c r="S141" s="24">
        <v>0</v>
      </c>
      <c r="T141" s="21" t="s">
        <v>187</v>
      </c>
      <c r="U141" s="21" t="s">
        <v>163</v>
      </c>
      <c r="V141" s="21" t="s">
        <v>140</v>
      </c>
      <c r="W141" s="60"/>
      <c r="X141" s="20">
        <f t="shared" si="12"/>
        <v>45810</v>
      </c>
      <c r="Y141" s="20">
        <f>DATE(YEAR(E141) + 3, MONTH(E141), DAY(E141))</f>
        <v>46055</v>
      </c>
      <c r="Z141" s="21" t="s">
        <v>141</v>
      </c>
      <c r="AA141" s="21" t="s">
        <v>152</v>
      </c>
      <c r="AB141" s="21" t="s">
        <v>141</v>
      </c>
      <c r="AC141" s="21"/>
    </row>
    <row r="142" spans="1:29" ht="45">
      <c r="A142" s="21" t="s">
        <v>959</v>
      </c>
      <c r="B142" s="97" t="s">
        <v>960</v>
      </c>
      <c r="C142" s="18" t="s">
        <v>961</v>
      </c>
      <c r="D142" s="261">
        <v>44927</v>
      </c>
      <c r="E142" s="98">
        <v>45078</v>
      </c>
      <c r="F142" s="21" t="s">
        <v>152</v>
      </c>
      <c r="G142" s="20">
        <v>45078</v>
      </c>
      <c r="H142" s="21" t="s">
        <v>140</v>
      </c>
      <c r="I142" s="21" t="s">
        <v>141</v>
      </c>
      <c r="J142" s="18" t="s">
        <v>962</v>
      </c>
      <c r="K142" s="21" t="s">
        <v>963</v>
      </c>
      <c r="L142" s="21"/>
      <c r="M142" s="21" t="s">
        <v>145</v>
      </c>
      <c r="N142" s="21" t="s">
        <v>964</v>
      </c>
      <c r="O142" s="21" t="s">
        <v>194</v>
      </c>
      <c r="P142" s="21" t="s">
        <v>162</v>
      </c>
      <c r="Q142" s="24">
        <v>20000</v>
      </c>
      <c r="R142" s="24">
        <v>20000</v>
      </c>
      <c r="S142" s="24">
        <v>0</v>
      </c>
      <c r="T142" s="21" t="s">
        <v>187</v>
      </c>
      <c r="U142" s="17" t="s">
        <v>197</v>
      </c>
      <c r="V142" s="21" t="s">
        <v>140</v>
      </c>
      <c r="W142" s="133" t="s">
        <v>965</v>
      </c>
      <c r="X142" s="20">
        <f t="shared" si="12"/>
        <v>46023</v>
      </c>
      <c r="Y142" s="20">
        <f>DATE(YEAR(E142) + 6, MONTH(E142), DAY(E142))</f>
        <v>47270</v>
      </c>
      <c r="Z142" s="21" t="s">
        <v>141</v>
      </c>
      <c r="AA142" s="21" t="s">
        <v>152</v>
      </c>
      <c r="AB142" s="21" t="s">
        <v>141</v>
      </c>
      <c r="AC142" s="21"/>
    </row>
    <row r="143" spans="1:29" ht="120">
      <c r="A143" s="18" t="s">
        <v>966</v>
      </c>
      <c r="B143" s="18" t="s">
        <v>967</v>
      </c>
      <c r="C143" s="18" t="s">
        <v>968</v>
      </c>
      <c r="D143" s="19">
        <v>44341</v>
      </c>
      <c r="E143" s="19">
        <v>45436</v>
      </c>
      <c r="F143" s="21" t="s">
        <v>152</v>
      </c>
      <c r="G143" s="19">
        <v>45436</v>
      </c>
      <c r="H143" s="21" t="s">
        <v>140</v>
      </c>
      <c r="I143" s="21" t="s">
        <v>141</v>
      </c>
      <c r="J143" s="18" t="s">
        <v>969</v>
      </c>
      <c r="K143" s="21" t="s">
        <v>152</v>
      </c>
      <c r="L143" s="22" t="s">
        <v>970</v>
      </c>
      <c r="M143" s="18" t="s">
        <v>145</v>
      </c>
      <c r="N143" s="18" t="s">
        <v>722</v>
      </c>
      <c r="O143" s="141" t="s">
        <v>927</v>
      </c>
      <c r="P143" s="18" t="s">
        <v>148</v>
      </c>
      <c r="Q143" s="69">
        <v>6643.2</v>
      </c>
      <c r="R143" s="69">
        <v>19929.599999999999</v>
      </c>
      <c r="S143" s="24">
        <v>0</v>
      </c>
      <c r="T143" s="21" t="s">
        <v>196</v>
      </c>
      <c r="U143" s="262" t="s">
        <v>971</v>
      </c>
      <c r="V143" s="21" t="s">
        <v>140</v>
      </c>
      <c r="W143" s="60"/>
      <c r="X143" s="20">
        <f t="shared" si="12"/>
        <v>45437</v>
      </c>
      <c r="Y143" s="20">
        <f>DATE(YEAR(E143) + 6, MONTH(E143), DAY(E143))</f>
        <v>47627</v>
      </c>
      <c r="Z143" s="21" t="s">
        <v>141</v>
      </c>
      <c r="AA143" s="21" t="s">
        <v>152</v>
      </c>
      <c r="AB143" s="21" t="s">
        <v>141</v>
      </c>
      <c r="AC143" s="21"/>
    </row>
    <row r="144" spans="1:29" ht="30">
      <c r="A144" s="21" t="s">
        <v>972</v>
      </c>
      <c r="B144" s="18" t="s">
        <v>973</v>
      </c>
      <c r="C144" s="18" t="s">
        <v>974</v>
      </c>
      <c r="D144" s="98">
        <v>44353</v>
      </c>
      <c r="E144" s="98">
        <v>44718</v>
      </c>
      <c r="F144" s="21" t="s">
        <v>152</v>
      </c>
      <c r="G144" s="98">
        <v>44718</v>
      </c>
      <c r="H144" s="21" t="s">
        <v>157</v>
      </c>
      <c r="I144" s="21" t="s">
        <v>141</v>
      </c>
      <c r="J144" s="21" t="s">
        <v>618</v>
      </c>
      <c r="K144" s="21" t="s">
        <v>143</v>
      </c>
      <c r="L144" s="21">
        <v>4121166</v>
      </c>
      <c r="M144" s="21" t="s">
        <v>145</v>
      </c>
      <c r="N144" s="21" t="s">
        <v>619</v>
      </c>
      <c r="O144" s="18" t="s">
        <v>481</v>
      </c>
      <c r="P144" s="18" t="s">
        <v>248</v>
      </c>
      <c r="Q144" s="24">
        <v>19230</v>
      </c>
      <c r="R144" s="24">
        <v>19230</v>
      </c>
      <c r="S144" s="24">
        <v>0</v>
      </c>
      <c r="T144" s="18" t="s">
        <v>187</v>
      </c>
      <c r="U144" s="21" t="s">
        <v>163</v>
      </c>
      <c r="V144" s="21" t="s">
        <v>157</v>
      </c>
      <c r="W144" s="60"/>
      <c r="X144" s="20">
        <f t="shared" si="12"/>
        <v>45449</v>
      </c>
      <c r="Y144" s="20">
        <f>DATE(YEAR(E144) + 6, MONTH(E144), DAY(E144))</f>
        <v>46910</v>
      </c>
      <c r="Z144" s="21" t="s">
        <v>141</v>
      </c>
      <c r="AA144" s="20" t="s">
        <v>152</v>
      </c>
      <c r="AB144" s="21" t="s">
        <v>141</v>
      </c>
      <c r="AC144" s="21" t="s">
        <v>177</v>
      </c>
    </row>
    <row r="145" spans="1:183" ht="165">
      <c r="A145" s="21" t="s">
        <v>975</v>
      </c>
      <c r="B145" s="18" t="s">
        <v>976</v>
      </c>
      <c r="C145" s="18" t="s">
        <v>977</v>
      </c>
      <c r="D145" s="98">
        <v>44893</v>
      </c>
      <c r="E145" s="98">
        <v>45016</v>
      </c>
      <c r="F145" s="21" t="s">
        <v>152</v>
      </c>
      <c r="G145" s="98">
        <v>45016</v>
      </c>
      <c r="H145" s="21" t="s">
        <v>140</v>
      </c>
      <c r="I145" s="21" t="s">
        <v>776</v>
      </c>
      <c r="J145" s="21" t="s">
        <v>978</v>
      </c>
      <c r="K145" s="21" t="s">
        <v>143</v>
      </c>
      <c r="L145" s="21">
        <v>7839881</v>
      </c>
      <c r="M145" s="21" t="s">
        <v>145</v>
      </c>
      <c r="N145" s="21" t="s">
        <v>749</v>
      </c>
      <c r="O145" s="21" t="s">
        <v>194</v>
      </c>
      <c r="P145" s="21" t="s">
        <v>162</v>
      </c>
      <c r="Q145" s="24">
        <v>19100</v>
      </c>
      <c r="R145" s="24">
        <v>19100</v>
      </c>
      <c r="S145" s="24">
        <v>0</v>
      </c>
      <c r="T145" s="21" t="s">
        <v>196</v>
      </c>
      <c r="U145" s="21" t="s">
        <v>163</v>
      </c>
      <c r="V145" s="21" t="s">
        <v>140</v>
      </c>
      <c r="W145" s="132" t="s">
        <v>979</v>
      </c>
      <c r="X145" s="208">
        <f t="shared" si="12"/>
        <v>45989</v>
      </c>
      <c r="Y145" s="208">
        <f>DATE(YEAR(E145) + 3, MONTH(E145), DAY(E145))</f>
        <v>46112</v>
      </c>
      <c r="Z145" s="21" t="s">
        <v>165</v>
      </c>
      <c r="AA145" s="209" t="s">
        <v>141</v>
      </c>
      <c r="AB145" s="209" t="s">
        <v>141</v>
      </c>
      <c r="AC145" s="21" t="s">
        <v>153</v>
      </c>
    </row>
    <row r="146" spans="1:183" ht="30">
      <c r="A146" s="21" t="s">
        <v>980</v>
      </c>
      <c r="B146" s="18" t="s">
        <v>981</v>
      </c>
      <c r="C146" s="18" t="s">
        <v>982</v>
      </c>
      <c r="D146" s="98">
        <v>44431</v>
      </c>
      <c r="E146" s="98">
        <v>45016</v>
      </c>
      <c r="F146" s="21" t="s">
        <v>152</v>
      </c>
      <c r="G146" s="20">
        <v>45016</v>
      </c>
      <c r="H146" s="21" t="s">
        <v>140</v>
      </c>
      <c r="I146" s="21" t="s">
        <v>141</v>
      </c>
      <c r="J146" s="21" t="s">
        <v>983</v>
      </c>
      <c r="K146" s="21" t="s">
        <v>143</v>
      </c>
      <c r="L146" s="21" t="s">
        <v>984</v>
      </c>
      <c r="M146" s="18" t="s">
        <v>145</v>
      </c>
      <c r="N146" s="21" t="s">
        <v>948</v>
      </c>
      <c r="O146" s="21" t="s">
        <v>194</v>
      </c>
      <c r="P146" s="21" t="s">
        <v>162</v>
      </c>
      <c r="Q146" s="24">
        <v>18250</v>
      </c>
      <c r="R146" s="24">
        <v>18250</v>
      </c>
      <c r="S146" s="24">
        <v>0</v>
      </c>
      <c r="T146" s="21" t="s">
        <v>150</v>
      </c>
      <c r="U146" s="21" t="s">
        <v>197</v>
      </c>
      <c r="V146" s="21" t="s">
        <v>140</v>
      </c>
      <c r="W146" s="21" t="s">
        <v>141</v>
      </c>
      <c r="X146" s="20">
        <f t="shared" si="12"/>
        <v>45527</v>
      </c>
      <c r="Y146" s="20">
        <f>DATE(YEAR(E146) + 6, MONTH(E146), DAY(E146))</f>
        <v>47208</v>
      </c>
      <c r="Z146" s="21" t="s">
        <v>141</v>
      </c>
      <c r="AA146" s="20" t="s">
        <v>165</v>
      </c>
      <c r="AB146" s="20" t="s">
        <v>165</v>
      </c>
      <c r="AC146" s="21" t="s">
        <v>177</v>
      </c>
    </row>
    <row r="147" spans="1:183" ht="60">
      <c r="A147" s="21" t="s">
        <v>985</v>
      </c>
      <c r="B147" s="18" t="s">
        <v>986</v>
      </c>
      <c r="C147" s="18" t="s">
        <v>987</v>
      </c>
      <c r="D147" s="98">
        <v>44713</v>
      </c>
      <c r="E147" s="98">
        <v>45078</v>
      </c>
      <c r="F147" s="21" t="s">
        <v>152</v>
      </c>
      <c r="G147" s="98">
        <v>45078</v>
      </c>
      <c r="H147" s="21" t="s">
        <v>140</v>
      </c>
      <c r="I147" s="21" t="s">
        <v>141</v>
      </c>
      <c r="J147" s="21" t="s">
        <v>988</v>
      </c>
      <c r="K147" s="21"/>
      <c r="L147" s="21">
        <v>3141347</v>
      </c>
      <c r="M147" s="21" t="s">
        <v>145</v>
      </c>
      <c r="N147" s="21" t="s">
        <v>989</v>
      </c>
      <c r="O147" s="21" t="s">
        <v>488</v>
      </c>
      <c r="P147" s="21" t="s">
        <v>148</v>
      </c>
      <c r="Q147" s="24">
        <v>17825</v>
      </c>
      <c r="R147" s="24">
        <v>17825</v>
      </c>
      <c r="S147" s="24">
        <v>0</v>
      </c>
      <c r="T147" s="21" t="s">
        <v>196</v>
      </c>
      <c r="U147" s="21" t="s">
        <v>163</v>
      </c>
      <c r="V147" s="21" t="s">
        <v>140</v>
      </c>
      <c r="W147" s="60"/>
      <c r="X147" s="20">
        <f t="shared" si="12"/>
        <v>45809</v>
      </c>
      <c r="Y147" s="20">
        <f>DATE(YEAR(E147) + 3, MONTH(E147), DAY(E147))</f>
        <v>46174</v>
      </c>
      <c r="Z147" s="21" t="s">
        <v>141</v>
      </c>
      <c r="AA147" s="21" t="s">
        <v>152</v>
      </c>
      <c r="AB147" s="21" t="s">
        <v>141</v>
      </c>
      <c r="AC147" s="21"/>
    </row>
    <row r="148" spans="1:183" s="264" customFormat="1">
      <c r="A148" s="54" t="s">
        <v>990</v>
      </c>
      <c r="B148" s="52" t="s">
        <v>991</v>
      </c>
      <c r="C148" s="54" t="s">
        <v>991</v>
      </c>
      <c r="D148" s="142">
        <v>43647</v>
      </c>
      <c r="E148" s="142">
        <v>45107</v>
      </c>
      <c r="F148" s="54" t="s">
        <v>152</v>
      </c>
      <c r="G148" s="263">
        <v>45473</v>
      </c>
      <c r="H148" s="56" t="s">
        <v>140</v>
      </c>
      <c r="I148" s="21" t="s">
        <v>141</v>
      </c>
      <c r="J148" s="173" t="s">
        <v>992</v>
      </c>
      <c r="K148" s="54" t="s">
        <v>152</v>
      </c>
      <c r="L148" s="54" t="s">
        <v>993</v>
      </c>
      <c r="M148" s="52" t="s">
        <v>145</v>
      </c>
      <c r="N148" s="54" t="s">
        <v>343</v>
      </c>
      <c r="O148" s="54" t="s">
        <v>256</v>
      </c>
      <c r="P148" s="54" t="s">
        <v>175</v>
      </c>
      <c r="Q148" s="143">
        <v>6000</v>
      </c>
      <c r="R148" s="143">
        <v>17000</v>
      </c>
      <c r="S148" s="59">
        <v>0</v>
      </c>
      <c r="T148" s="54" t="s">
        <v>196</v>
      </c>
      <c r="U148" s="52" t="s">
        <v>163</v>
      </c>
      <c r="V148" s="21" t="s">
        <v>140</v>
      </c>
      <c r="W148" s="54" t="s">
        <v>141</v>
      </c>
      <c r="X148" s="20">
        <f t="shared" si="12"/>
        <v>44743</v>
      </c>
      <c r="Y148" s="20">
        <f>DATE(YEAR(E148) + 3, MONTH(E148), DAY(E148))</f>
        <v>46203</v>
      </c>
      <c r="Z148" s="21" t="s">
        <v>141</v>
      </c>
      <c r="AA148" s="21" t="s">
        <v>152</v>
      </c>
      <c r="AB148" s="21" t="s">
        <v>141</v>
      </c>
      <c r="AC148" s="20" t="s">
        <v>153</v>
      </c>
      <c r="AD148" s="21"/>
      <c r="AE148" s="17"/>
      <c r="AF148" s="17"/>
      <c r="AG148" s="17"/>
      <c r="AH148" s="17"/>
      <c r="AI148" s="17"/>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c r="BQ148" s="17"/>
      <c r="BR148" s="17"/>
      <c r="BS148" s="17"/>
      <c r="BT148" s="17"/>
      <c r="BU148" s="17"/>
      <c r="BV148" s="17"/>
      <c r="BW148" s="17"/>
      <c r="BX148" s="17"/>
      <c r="BY148" s="17"/>
      <c r="BZ148" s="17"/>
      <c r="CA148" s="17"/>
      <c r="CB148" s="17"/>
      <c r="CC148" s="17"/>
      <c r="CD148" s="17"/>
      <c r="CE148" s="17"/>
      <c r="CF148" s="17"/>
      <c r="CG148" s="17"/>
      <c r="CH148" s="17"/>
      <c r="CI148" s="17"/>
      <c r="CJ148" s="17"/>
      <c r="CK148" s="17"/>
      <c r="CL148" s="17"/>
      <c r="CM148" s="17"/>
      <c r="CN148" s="17"/>
      <c r="CO148" s="17"/>
      <c r="CP148" s="17"/>
      <c r="CQ148" s="17"/>
      <c r="CR148" s="17"/>
      <c r="CS148" s="17"/>
      <c r="CT148" s="17"/>
      <c r="CU148" s="17"/>
      <c r="CV148" s="17"/>
      <c r="CW148" s="17"/>
      <c r="CX148" s="17"/>
      <c r="CY148" s="17"/>
      <c r="CZ148" s="17"/>
      <c r="DA148" s="17"/>
      <c r="DB148" s="17"/>
      <c r="DC148" s="17"/>
      <c r="DD148" s="17"/>
      <c r="DE148" s="17"/>
      <c r="DF148" s="17"/>
      <c r="DG148" s="17"/>
      <c r="DH148" s="17"/>
      <c r="DI148" s="17"/>
      <c r="DJ148" s="17"/>
      <c r="DK148" s="17"/>
      <c r="DL148" s="17"/>
      <c r="DM148" s="17"/>
      <c r="DN148" s="17"/>
      <c r="DO148" s="17"/>
      <c r="DP148" s="17"/>
      <c r="DQ148" s="17"/>
      <c r="DR148" s="17"/>
      <c r="DS148" s="17"/>
      <c r="DT148" s="17"/>
      <c r="DU148" s="17"/>
      <c r="DV148" s="17"/>
      <c r="DW148" s="17"/>
      <c r="DX148" s="17"/>
      <c r="DY148" s="17"/>
      <c r="DZ148" s="17"/>
      <c r="EA148" s="17"/>
      <c r="EB148" s="17"/>
      <c r="EC148" s="17"/>
      <c r="ED148" s="17"/>
      <c r="EE148" s="17"/>
      <c r="EF148" s="17"/>
      <c r="EG148" s="17"/>
      <c r="EH148" s="17"/>
      <c r="EI148" s="17"/>
      <c r="EJ148" s="17"/>
      <c r="EK148" s="17"/>
      <c r="EL148" s="17"/>
      <c r="EM148" s="17"/>
      <c r="EN148" s="17"/>
      <c r="EO148" s="17"/>
      <c r="EP148" s="17"/>
      <c r="EQ148" s="17"/>
      <c r="ER148" s="17"/>
      <c r="ES148" s="17"/>
      <c r="ET148" s="17"/>
      <c r="EU148" s="17"/>
      <c r="EV148" s="17"/>
      <c r="EW148" s="17"/>
      <c r="EX148" s="17"/>
      <c r="EY148" s="17"/>
      <c r="EZ148" s="17"/>
      <c r="FA148" s="17"/>
      <c r="FB148" s="17"/>
      <c r="FC148" s="17"/>
      <c r="FD148" s="17"/>
      <c r="FE148" s="17"/>
      <c r="FF148" s="17"/>
      <c r="FG148" s="17"/>
      <c r="FH148" s="17"/>
      <c r="FI148" s="17"/>
      <c r="FJ148" s="17"/>
      <c r="FK148" s="17"/>
      <c r="FL148" s="17"/>
      <c r="FM148" s="17"/>
      <c r="FN148" s="17"/>
      <c r="FO148" s="17"/>
      <c r="FP148" s="17"/>
      <c r="FQ148" s="17"/>
      <c r="FR148" s="17"/>
      <c r="FS148" s="17"/>
      <c r="FT148" s="17"/>
      <c r="FU148" s="17"/>
      <c r="FV148" s="17"/>
      <c r="FW148" s="17"/>
      <c r="FX148" s="17"/>
      <c r="FY148" s="17"/>
      <c r="FZ148" s="17"/>
      <c r="GA148" s="17"/>
    </row>
    <row r="149" spans="1:183" ht="45">
      <c r="A149" s="65" t="s">
        <v>994</v>
      </c>
      <c r="B149" s="65" t="s">
        <v>995</v>
      </c>
      <c r="C149" s="65" t="s">
        <v>996</v>
      </c>
      <c r="D149" s="238">
        <v>44743</v>
      </c>
      <c r="E149" s="127">
        <v>45107</v>
      </c>
      <c r="F149" s="65" t="s">
        <v>152</v>
      </c>
      <c r="G149" s="127">
        <v>45107</v>
      </c>
      <c r="H149" s="65" t="s">
        <v>157</v>
      </c>
      <c r="I149" s="113" t="s">
        <v>141</v>
      </c>
      <c r="J149" s="65" t="s">
        <v>997</v>
      </c>
      <c r="K149" s="65" t="s">
        <v>143</v>
      </c>
      <c r="L149" s="129" t="s">
        <v>998</v>
      </c>
      <c r="M149" s="65" t="s">
        <v>145</v>
      </c>
      <c r="N149" s="65" t="s">
        <v>999</v>
      </c>
      <c r="O149" s="239" t="s">
        <v>1000</v>
      </c>
      <c r="P149" s="65" t="s">
        <v>148</v>
      </c>
      <c r="Q149" s="66">
        <v>17000</v>
      </c>
      <c r="R149" s="66">
        <v>17000</v>
      </c>
      <c r="S149" s="236">
        <v>0</v>
      </c>
      <c r="T149" s="65" t="s">
        <v>150</v>
      </c>
      <c r="U149" s="65" t="s">
        <v>163</v>
      </c>
      <c r="V149" s="65" t="s">
        <v>157</v>
      </c>
      <c r="W149" s="65"/>
      <c r="X149" s="92">
        <f t="shared" si="12"/>
        <v>45839</v>
      </c>
      <c r="Y149" s="92">
        <f>DATE(YEAR(E149) + 3, MONTH(E149), DAY(E149))</f>
        <v>46203</v>
      </c>
      <c r="Z149" s="113" t="s">
        <v>141</v>
      </c>
      <c r="AA149" s="113" t="s">
        <v>152</v>
      </c>
      <c r="AB149" s="113" t="s">
        <v>141</v>
      </c>
      <c r="AC149" s="92" t="s">
        <v>153</v>
      </c>
    </row>
    <row r="150" spans="1:183" ht="165">
      <c r="A150" s="21" t="s">
        <v>1001</v>
      </c>
      <c r="B150" s="18" t="s">
        <v>1002</v>
      </c>
      <c r="C150" s="18" t="s">
        <v>1003</v>
      </c>
      <c r="D150" s="98">
        <v>44621</v>
      </c>
      <c r="E150" s="98">
        <v>44985</v>
      </c>
      <c r="F150" s="21" t="s">
        <v>165</v>
      </c>
      <c r="G150" s="98">
        <v>45350</v>
      </c>
      <c r="H150" s="21" t="s">
        <v>140</v>
      </c>
      <c r="I150" s="21" t="s">
        <v>141</v>
      </c>
      <c r="J150" s="21" t="s">
        <v>1004</v>
      </c>
      <c r="K150" s="56"/>
      <c r="L150" s="21" t="s">
        <v>1005</v>
      </c>
      <c r="M150" s="21" t="s">
        <v>145</v>
      </c>
      <c r="N150" s="21" t="s">
        <v>464</v>
      </c>
      <c r="O150" s="21" t="s">
        <v>465</v>
      </c>
      <c r="P150" s="21" t="s">
        <v>248</v>
      </c>
      <c r="Q150" s="24">
        <v>33600</v>
      </c>
      <c r="R150" s="24">
        <v>33600</v>
      </c>
      <c r="S150" s="24">
        <v>0</v>
      </c>
      <c r="T150" s="56" t="s">
        <v>196</v>
      </c>
      <c r="U150" s="21" t="s">
        <v>163</v>
      </c>
      <c r="V150" s="21" t="s">
        <v>140</v>
      </c>
      <c r="W150" s="18" t="s">
        <v>1006</v>
      </c>
      <c r="X150" s="20">
        <f t="shared" si="12"/>
        <v>45717</v>
      </c>
      <c r="Y150" s="20">
        <f>DATE(YEAR(E150) + 3, MONTH(E150), DAY(E150))</f>
        <v>46081</v>
      </c>
      <c r="Z150" s="21" t="s">
        <v>141</v>
      </c>
      <c r="AA150" s="21" t="s">
        <v>152</v>
      </c>
      <c r="AB150" s="21" t="s">
        <v>141</v>
      </c>
      <c r="AC150" s="21" t="s">
        <v>177</v>
      </c>
    </row>
    <row r="151" spans="1:183" ht="94.5" customHeight="1">
      <c r="A151" s="18" t="s">
        <v>904</v>
      </c>
      <c r="B151" s="18" t="s">
        <v>905</v>
      </c>
      <c r="C151" s="18" t="s">
        <v>1007</v>
      </c>
      <c r="D151" s="19">
        <v>44498</v>
      </c>
      <c r="E151" s="19">
        <v>44863</v>
      </c>
      <c r="F151" s="18" t="s">
        <v>152</v>
      </c>
      <c r="G151" s="19">
        <v>44863</v>
      </c>
      <c r="H151" s="21" t="s">
        <v>140</v>
      </c>
      <c r="I151" s="20">
        <f>D151+365</f>
        <v>44863</v>
      </c>
      <c r="J151" s="18" t="s">
        <v>907</v>
      </c>
      <c r="K151" s="21" t="s">
        <v>143</v>
      </c>
      <c r="L151" s="21" t="s">
        <v>908</v>
      </c>
      <c r="M151" s="21" t="s">
        <v>145</v>
      </c>
      <c r="N151" s="18" t="s">
        <v>1008</v>
      </c>
      <c r="O151" s="21" t="s">
        <v>512</v>
      </c>
      <c r="P151" s="21" t="s">
        <v>233</v>
      </c>
      <c r="Q151" s="66">
        <v>15000</v>
      </c>
      <c r="R151" s="66">
        <v>15000</v>
      </c>
      <c r="S151" s="206">
        <v>0</v>
      </c>
      <c r="T151" s="21" t="s">
        <v>196</v>
      </c>
      <c r="U151" s="21" t="s">
        <v>197</v>
      </c>
      <c r="V151" s="21" t="s">
        <v>140</v>
      </c>
      <c r="W151" s="209" t="s">
        <v>141</v>
      </c>
      <c r="X151" s="20">
        <f t="shared" si="12"/>
        <v>45594</v>
      </c>
      <c r="Y151" s="20">
        <v>45708</v>
      </c>
      <c r="Z151" s="21" t="s">
        <v>141</v>
      </c>
      <c r="AA151" s="21" t="s">
        <v>152</v>
      </c>
      <c r="AB151" s="21" t="s">
        <v>141</v>
      </c>
      <c r="AC151" s="21"/>
    </row>
    <row r="152" spans="1:183" ht="32.700000000000003" customHeight="1">
      <c r="A152" s="106" t="s">
        <v>1009</v>
      </c>
      <c r="B152" s="86" t="s">
        <v>1010</v>
      </c>
      <c r="C152" s="86" t="s">
        <v>1011</v>
      </c>
      <c r="D152" s="19">
        <v>45017</v>
      </c>
      <c r="E152" s="108">
        <v>45016</v>
      </c>
      <c r="F152" s="106" t="s">
        <v>152</v>
      </c>
      <c r="G152" s="93">
        <v>45015</v>
      </c>
      <c r="H152" s="265" t="s">
        <v>140</v>
      </c>
      <c r="I152" s="113" t="s">
        <v>141</v>
      </c>
      <c r="J152" s="111" t="s">
        <v>1012</v>
      </c>
      <c r="K152" s="106" t="s">
        <v>487</v>
      </c>
      <c r="L152" s="181">
        <v>10332154</v>
      </c>
      <c r="M152" s="106" t="s">
        <v>145</v>
      </c>
      <c r="N152" s="106" t="s">
        <v>392</v>
      </c>
      <c r="O152" s="106" t="s">
        <v>330</v>
      </c>
      <c r="P152" s="106" t="s">
        <v>276</v>
      </c>
      <c r="Q152" s="117">
        <v>15000</v>
      </c>
      <c r="R152" s="117">
        <v>15000</v>
      </c>
      <c r="S152" s="112">
        <v>0</v>
      </c>
      <c r="T152" s="106" t="s">
        <v>187</v>
      </c>
      <c r="U152" s="17" t="s">
        <v>197</v>
      </c>
      <c r="V152" s="106" t="s">
        <v>140</v>
      </c>
      <c r="W152" s="118"/>
      <c r="X152" s="20">
        <f t="shared" si="12"/>
        <v>46113</v>
      </c>
      <c r="Y152" s="93">
        <f>DATE(YEAR(E152) + 6, MONTH(E152), DAY(E152))</f>
        <v>47208</v>
      </c>
      <c r="Z152" s="110" t="s">
        <v>141</v>
      </c>
      <c r="AA152" s="113" t="s">
        <v>152</v>
      </c>
      <c r="AB152" s="113" t="s">
        <v>141</v>
      </c>
      <c r="AC152" s="139"/>
    </row>
    <row r="153" spans="1:183" ht="37.200000000000003" customHeight="1">
      <c r="A153" s="106" t="s">
        <v>1013</v>
      </c>
      <c r="B153" s="86" t="s">
        <v>1014</v>
      </c>
      <c r="C153" s="86" t="s">
        <v>1015</v>
      </c>
      <c r="D153" s="108">
        <v>45017</v>
      </c>
      <c r="E153" s="108">
        <v>46477</v>
      </c>
      <c r="F153" s="108" t="s">
        <v>152</v>
      </c>
      <c r="G153" s="108" t="s">
        <v>1016</v>
      </c>
      <c r="H153" s="106" t="s">
        <v>140</v>
      </c>
      <c r="I153" s="106" t="s">
        <v>141</v>
      </c>
      <c r="J153" s="106" t="s">
        <v>1014</v>
      </c>
      <c r="K153" s="106" t="s">
        <v>487</v>
      </c>
      <c r="L153" s="181">
        <v>3532684</v>
      </c>
      <c r="M153" s="106" t="s">
        <v>145</v>
      </c>
      <c r="N153" s="106" t="s">
        <v>392</v>
      </c>
      <c r="O153" s="106" t="s">
        <v>330</v>
      </c>
      <c r="P153" s="106" t="s">
        <v>276</v>
      </c>
      <c r="Q153" s="112">
        <v>14847</v>
      </c>
      <c r="R153" s="112">
        <v>14847</v>
      </c>
      <c r="S153" s="112">
        <v>0</v>
      </c>
      <c r="T153" s="106" t="s">
        <v>187</v>
      </c>
      <c r="U153" s="17" t="s">
        <v>197</v>
      </c>
      <c r="V153" s="265" t="s">
        <v>140</v>
      </c>
      <c r="W153" s="257"/>
      <c r="X153" s="20">
        <f t="shared" si="12"/>
        <v>46113</v>
      </c>
      <c r="Y153" s="93">
        <f>DATE(YEAR(E153) + 6, MONTH(E153), DAY(E153))</f>
        <v>48669</v>
      </c>
      <c r="Z153" s="111" t="s">
        <v>141</v>
      </c>
      <c r="AA153" s="106" t="s">
        <v>152</v>
      </c>
      <c r="AB153" s="113" t="s">
        <v>141</v>
      </c>
      <c r="AC153" s="106"/>
    </row>
    <row r="154" spans="1:183" ht="75">
      <c r="A154" s="21" t="s">
        <v>1017</v>
      </c>
      <c r="B154" s="18" t="s">
        <v>1018</v>
      </c>
      <c r="C154" s="18" t="s">
        <v>1019</v>
      </c>
      <c r="D154" s="98">
        <v>44893</v>
      </c>
      <c r="E154" s="98">
        <v>44985</v>
      </c>
      <c r="F154" s="21" t="s">
        <v>152</v>
      </c>
      <c r="G154" s="20">
        <v>44985</v>
      </c>
      <c r="H154" s="21" t="s">
        <v>140</v>
      </c>
      <c r="I154" s="21" t="s">
        <v>776</v>
      </c>
      <c r="J154" s="21" t="s">
        <v>978</v>
      </c>
      <c r="K154" s="21" t="s">
        <v>143</v>
      </c>
      <c r="L154" s="21">
        <v>7839881</v>
      </c>
      <c r="M154" s="21" t="s">
        <v>145</v>
      </c>
      <c r="N154" s="21" t="s">
        <v>1020</v>
      </c>
      <c r="O154" s="21" t="s">
        <v>194</v>
      </c>
      <c r="P154" s="21" t="s">
        <v>162</v>
      </c>
      <c r="Q154" s="266">
        <v>14500</v>
      </c>
      <c r="R154" s="267">
        <v>14500</v>
      </c>
      <c r="S154" s="24">
        <v>0</v>
      </c>
      <c r="T154" s="21" t="s">
        <v>196</v>
      </c>
      <c r="U154" s="21" t="s">
        <v>163</v>
      </c>
      <c r="V154" s="21" t="s">
        <v>140</v>
      </c>
      <c r="W154" s="132" t="s">
        <v>979</v>
      </c>
      <c r="X154" s="20">
        <f t="shared" si="12"/>
        <v>45989</v>
      </c>
      <c r="Y154" s="208">
        <f>DATE(YEAR(E154) + 3, MONTH(E154), DAY(E154))</f>
        <v>46081</v>
      </c>
      <c r="Z154" s="209" t="s">
        <v>165</v>
      </c>
      <c r="AA154" s="209" t="s">
        <v>141</v>
      </c>
      <c r="AB154" s="209" t="s">
        <v>141</v>
      </c>
      <c r="AC154" s="21" t="s">
        <v>153</v>
      </c>
    </row>
    <row r="155" spans="1:183" ht="75">
      <c r="A155" s="18" t="s">
        <v>1021</v>
      </c>
      <c r="B155" s="18" t="s">
        <v>1022</v>
      </c>
      <c r="C155" s="18" t="s">
        <v>1023</v>
      </c>
      <c r="D155" s="19">
        <v>44497</v>
      </c>
      <c r="E155" s="19">
        <v>44746</v>
      </c>
      <c r="F155" s="18" t="s">
        <v>152</v>
      </c>
      <c r="G155" s="19">
        <v>44746</v>
      </c>
      <c r="H155" s="21" t="s">
        <v>140</v>
      </c>
      <c r="I155" s="20">
        <f>D155+365</f>
        <v>44862</v>
      </c>
      <c r="J155" s="18" t="s">
        <v>1024</v>
      </c>
      <c r="K155" s="21" t="s">
        <v>143</v>
      </c>
      <c r="L155" s="21">
        <v>7026226</v>
      </c>
      <c r="M155" s="21" t="s">
        <v>145</v>
      </c>
      <c r="N155" s="18" t="s">
        <v>1025</v>
      </c>
      <c r="O155" s="21" t="s">
        <v>194</v>
      </c>
      <c r="P155" s="21" t="s">
        <v>162</v>
      </c>
      <c r="Q155" s="66">
        <v>12000</v>
      </c>
      <c r="R155" s="66">
        <v>12000</v>
      </c>
      <c r="S155" s="206">
        <v>0</v>
      </c>
      <c r="T155" s="21" t="s">
        <v>196</v>
      </c>
      <c r="U155" s="21" t="s">
        <v>197</v>
      </c>
      <c r="V155" s="21" t="s">
        <v>140</v>
      </c>
      <c r="W155" s="209" t="s">
        <v>141</v>
      </c>
      <c r="X155" s="20">
        <f t="shared" si="12"/>
        <v>45593</v>
      </c>
      <c r="Y155" s="20">
        <v>45699</v>
      </c>
      <c r="Z155" s="21" t="s">
        <v>141</v>
      </c>
      <c r="AA155" s="268" t="s">
        <v>152</v>
      </c>
      <c r="AB155" s="21" t="s">
        <v>141</v>
      </c>
      <c r="AC155" s="21"/>
    </row>
    <row r="156" spans="1:183" ht="30">
      <c r="A156" s="21" t="s">
        <v>1026</v>
      </c>
      <c r="B156" s="18" t="s">
        <v>1027</v>
      </c>
      <c r="C156" s="18" t="s">
        <v>1028</v>
      </c>
      <c r="D156" s="98">
        <v>43191</v>
      </c>
      <c r="E156" s="98">
        <v>44286</v>
      </c>
      <c r="F156" s="21" t="s">
        <v>165</v>
      </c>
      <c r="G156" s="20">
        <v>45016</v>
      </c>
      <c r="H156" s="21" t="s">
        <v>140</v>
      </c>
      <c r="I156" s="21" t="s">
        <v>141</v>
      </c>
      <c r="J156" s="21" t="s">
        <v>1029</v>
      </c>
      <c r="K156" s="21" t="s">
        <v>152</v>
      </c>
      <c r="L156" s="22" t="s">
        <v>1030</v>
      </c>
      <c r="M156" s="18" t="s">
        <v>145</v>
      </c>
      <c r="N156" s="21" t="s">
        <v>343</v>
      </c>
      <c r="O156" s="21" t="s">
        <v>256</v>
      </c>
      <c r="P156" s="21" t="s">
        <v>175</v>
      </c>
      <c r="Q156" s="23">
        <v>2000</v>
      </c>
      <c r="R156" s="23">
        <v>10000</v>
      </c>
      <c r="S156" s="24">
        <v>0</v>
      </c>
      <c r="T156" s="21" t="s">
        <v>196</v>
      </c>
      <c r="U156" s="18" t="s">
        <v>163</v>
      </c>
      <c r="V156" s="21" t="s">
        <v>140</v>
      </c>
      <c r="W156" s="21" t="s">
        <v>141</v>
      </c>
      <c r="X156" s="20">
        <f t="shared" si="12"/>
        <v>44287</v>
      </c>
      <c r="Y156" s="20">
        <f>DATE(YEAR(E156) + 3, MONTH(E156), DAY(E156))</f>
        <v>45382</v>
      </c>
      <c r="Z156" s="21" t="s">
        <v>141</v>
      </c>
      <c r="AA156" s="21" t="s">
        <v>152</v>
      </c>
      <c r="AB156" s="21" t="s">
        <v>141</v>
      </c>
      <c r="AC156" s="21" t="s">
        <v>153</v>
      </c>
    </row>
    <row r="157" spans="1:183" ht="225">
      <c r="A157" s="21" t="s">
        <v>1031</v>
      </c>
      <c r="B157" s="18" t="s">
        <v>1032</v>
      </c>
      <c r="C157" s="269" t="s">
        <v>1033</v>
      </c>
      <c r="D157" s="20">
        <v>44758</v>
      </c>
      <c r="E157" s="20">
        <v>45123</v>
      </c>
      <c r="F157" s="21" t="s">
        <v>152</v>
      </c>
      <c r="G157" s="20">
        <v>45123</v>
      </c>
      <c r="H157" s="21" t="s">
        <v>140</v>
      </c>
      <c r="I157" s="21" t="s">
        <v>141</v>
      </c>
      <c r="J157" s="21" t="s">
        <v>1034</v>
      </c>
      <c r="K157" s="21" t="s">
        <v>152</v>
      </c>
      <c r="L157" s="270">
        <v>6441873</v>
      </c>
      <c r="M157" s="21" t="s">
        <v>145</v>
      </c>
      <c r="N157" s="21" t="s">
        <v>1035</v>
      </c>
      <c r="O157" s="21" t="s">
        <v>459</v>
      </c>
      <c r="P157" s="21" t="s">
        <v>162</v>
      </c>
      <c r="Q157" s="24">
        <v>9400</v>
      </c>
      <c r="R157" s="24">
        <v>9400</v>
      </c>
      <c r="S157" s="24">
        <v>0</v>
      </c>
      <c r="T157" s="21" t="s">
        <v>187</v>
      </c>
      <c r="U157" s="17" t="s">
        <v>163</v>
      </c>
      <c r="V157" s="21" t="s">
        <v>140</v>
      </c>
      <c r="W157" s="60"/>
      <c r="X157" s="20">
        <f t="shared" si="12"/>
        <v>45854</v>
      </c>
      <c r="Y157" s="20">
        <f>DATE(YEAR(E157) + 3, MONTH(E157), DAY(E157))</f>
        <v>46219</v>
      </c>
      <c r="Z157" s="21" t="s">
        <v>141</v>
      </c>
      <c r="AA157" s="21" t="s">
        <v>152</v>
      </c>
      <c r="AB157" s="21" t="s">
        <v>141</v>
      </c>
      <c r="AC157" s="21"/>
    </row>
    <row r="158" spans="1:183" ht="30">
      <c r="A158" s="21" t="s">
        <v>1036</v>
      </c>
      <c r="B158" s="192" t="s">
        <v>1037</v>
      </c>
      <c r="C158" s="271" t="s">
        <v>1038</v>
      </c>
      <c r="D158" s="98">
        <v>44621</v>
      </c>
      <c r="E158" s="98">
        <v>45777</v>
      </c>
      <c r="F158" s="21" t="s">
        <v>152</v>
      </c>
      <c r="G158" s="98">
        <v>45777</v>
      </c>
      <c r="H158" s="21" t="s">
        <v>140</v>
      </c>
      <c r="I158" s="21" t="s">
        <v>141</v>
      </c>
      <c r="J158" s="21" t="s">
        <v>1039</v>
      </c>
      <c r="K158" s="21" t="s">
        <v>143</v>
      </c>
      <c r="L158" s="21"/>
      <c r="M158" s="21" t="s">
        <v>145</v>
      </c>
      <c r="N158" s="21" t="s">
        <v>262</v>
      </c>
      <c r="O158" s="21" t="s">
        <v>488</v>
      </c>
      <c r="P158" s="21" t="s">
        <v>148</v>
      </c>
      <c r="Q158" s="24">
        <v>9293.89</v>
      </c>
      <c r="R158" s="24">
        <v>9293.89</v>
      </c>
      <c r="S158" s="24">
        <v>0</v>
      </c>
      <c r="T158" s="21" t="s">
        <v>187</v>
      </c>
      <c r="U158" s="21" t="s">
        <v>163</v>
      </c>
      <c r="V158" s="21" t="s">
        <v>140</v>
      </c>
      <c r="W158" s="60"/>
      <c r="X158" s="20">
        <f t="shared" si="12"/>
        <v>45717</v>
      </c>
      <c r="Y158" s="20">
        <f>DATE(YEAR(E158) + 3, MONTH(E158), DAY(E158))</f>
        <v>46873</v>
      </c>
      <c r="Z158" s="21" t="s">
        <v>141</v>
      </c>
      <c r="AA158" s="21" t="s">
        <v>152</v>
      </c>
      <c r="AB158" s="21" t="s">
        <v>141</v>
      </c>
      <c r="AC158" s="21"/>
    </row>
    <row r="159" spans="1:183" ht="78" customHeight="1">
      <c r="A159" s="65" t="s">
        <v>1040</v>
      </c>
      <c r="B159" s="65" t="s">
        <v>1041</v>
      </c>
      <c r="C159" s="65" t="s">
        <v>1042</v>
      </c>
      <c r="D159" s="272">
        <v>44043</v>
      </c>
      <c r="E159" s="272">
        <v>44407</v>
      </c>
      <c r="F159" s="65" t="s">
        <v>1043</v>
      </c>
      <c r="G159" s="127">
        <v>45138</v>
      </c>
      <c r="H159" s="113" t="s">
        <v>157</v>
      </c>
      <c r="I159" s="113" t="s">
        <v>141</v>
      </c>
      <c r="J159" s="65" t="s">
        <v>1044</v>
      </c>
      <c r="K159" s="113" t="s">
        <v>143</v>
      </c>
      <c r="L159" s="166" t="s">
        <v>1045</v>
      </c>
      <c r="M159" s="65" t="s">
        <v>145</v>
      </c>
      <c r="N159" s="65" t="s">
        <v>926</v>
      </c>
      <c r="O159" s="239" t="s">
        <v>927</v>
      </c>
      <c r="P159" s="113" t="s">
        <v>148</v>
      </c>
      <c r="Q159" s="183">
        <v>3000</v>
      </c>
      <c r="R159" s="130">
        <v>9000</v>
      </c>
      <c r="S159" s="38">
        <v>0</v>
      </c>
      <c r="T159" s="65" t="s">
        <v>196</v>
      </c>
      <c r="U159" s="65" t="s">
        <v>163</v>
      </c>
      <c r="V159" s="113" t="s">
        <v>140</v>
      </c>
      <c r="W159" s="113" t="s">
        <v>141</v>
      </c>
      <c r="X159" s="92">
        <f>DATE(YEAR('[1]Expired Contracts'!D1343) + 3, MONTH('[1]Expired Contracts'!D1343), DAY('[1]Expired Contracts'!D1343))</f>
        <v>1096</v>
      </c>
      <c r="Y159" s="92">
        <f>DATE(YEAR(E159) + 3, MONTH(E159), DAY(E159))</f>
        <v>45503</v>
      </c>
      <c r="Z159" s="113" t="s">
        <v>141</v>
      </c>
      <c r="AA159" s="113" t="s">
        <v>152</v>
      </c>
      <c r="AB159" s="113" t="s">
        <v>141</v>
      </c>
      <c r="AC159" s="113"/>
    </row>
    <row r="160" spans="1:183" ht="91.5" customHeight="1">
      <c r="A160" s="86" t="s">
        <v>1046</v>
      </c>
      <c r="B160" s="86" t="s">
        <v>1047</v>
      </c>
      <c r="C160" s="86" t="s">
        <v>1048</v>
      </c>
      <c r="D160" s="87">
        <v>44409</v>
      </c>
      <c r="E160" s="87">
        <v>44804</v>
      </c>
      <c r="F160" s="106" t="s">
        <v>152</v>
      </c>
      <c r="G160" s="87">
        <v>44804</v>
      </c>
      <c r="H160" s="106" t="s">
        <v>140</v>
      </c>
      <c r="I160" s="106" t="s">
        <v>141</v>
      </c>
      <c r="J160" s="86" t="s">
        <v>1049</v>
      </c>
      <c r="K160" s="106" t="s">
        <v>143</v>
      </c>
      <c r="L160" s="233" t="s">
        <v>1050</v>
      </c>
      <c r="M160" s="86" t="s">
        <v>145</v>
      </c>
      <c r="N160" s="86" t="s">
        <v>926</v>
      </c>
      <c r="O160" s="265" t="s">
        <v>147</v>
      </c>
      <c r="P160" s="86" t="s">
        <v>148</v>
      </c>
      <c r="Q160" s="273">
        <v>9000</v>
      </c>
      <c r="R160" s="274">
        <v>9000</v>
      </c>
      <c r="S160" s="112">
        <v>0</v>
      </c>
      <c r="T160" s="106" t="s">
        <v>196</v>
      </c>
      <c r="U160" s="106" t="s">
        <v>197</v>
      </c>
      <c r="V160" s="265" t="s">
        <v>140</v>
      </c>
      <c r="W160" s="275"/>
      <c r="X160" s="93">
        <f>DATE(YEAR(D160) + 3, MONTH(D160), DAY(D160))</f>
        <v>45505</v>
      </c>
      <c r="Y160" s="93">
        <f>DATE(YEAR(E160) + 6, MONTH(E160), DAY(E160))</f>
        <v>46996</v>
      </c>
      <c r="Z160" s="106" t="s">
        <v>141</v>
      </c>
      <c r="AA160" s="265" t="s">
        <v>152</v>
      </c>
      <c r="AB160" s="106" t="s">
        <v>152</v>
      </c>
      <c r="AC160" s="111"/>
    </row>
    <row r="161" spans="1:183" ht="91.5" customHeight="1">
      <c r="A161" s="52" t="s">
        <v>1051</v>
      </c>
      <c r="B161" s="52" t="s">
        <v>1052</v>
      </c>
      <c r="C161" s="52" t="s">
        <v>1053</v>
      </c>
      <c r="D161" s="53">
        <v>44505</v>
      </c>
      <c r="E161" s="53">
        <v>44712</v>
      </c>
      <c r="F161" s="52" t="s">
        <v>152</v>
      </c>
      <c r="G161" s="53">
        <v>44712</v>
      </c>
      <c r="H161" s="54" t="s">
        <v>140</v>
      </c>
      <c r="I161" s="61">
        <f>D161+365</f>
        <v>44870</v>
      </c>
      <c r="J161" s="52" t="s">
        <v>1054</v>
      </c>
      <c r="K161" s="54" t="s">
        <v>143</v>
      </c>
      <c r="L161" s="54">
        <v>7424081</v>
      </c>
      <c r="M161" s="54" t="s">
        <v>145</v>
      </c>
      <c r="N161" s="52" t="s">
        <v>1055</v>
      </c>
      <c r="O161" s="54" t="s">
        <v>194</v>
      </c>
      <c r="P161" s="54" t="s">
        <v>162</v>
      </c>
      <c r="Q161" s="276">
        <v>9000</v>
      </c>
      <c r="R161" s="276">
        <v>9000</v>
      </c>
      <c r="S161" s="277">
        <v>0</v>
      </c>
      <c r="T161" s="54" t="s">
        <v>196</v>
      </c>
      <c r="U161" s="54" t="s">
        <v>197</v>
      </c>
      <c r="V161" s="54" t="s">
        <v>140</v>
      </c>
      <c r="W161" s="278" t="s">
        <v>141</v>
      </c>
      <c r="X161" s="61">
        <f>DATE(YEAR('[1]Expired Contracts'!D1319) + 3, MONTH('[1]Expired Contracts'!D1319), DAY('[1]Expired Contracts'!D1319))</f>
        <v>1096</v>
      </c>
      <c r="Y161" s="61">
        <v>45711</v>
      </c>
      <c r="Z161" s="54" t="s">
        <v>141</v>
      </c>
      <c r="AA161" s="54" t="s">
        <v>152</v>
      </c>
      <c r="AB161" s="54" t="s">
        <v>141</v>
      </c>
      <c r="AC161" s="54"/>
    </row>
    <row r="162" spans="1:183" ht="87" customHeight="1">
      <c r="A162" s="106" t="s">
        <v>1056</v>
      </c>
      <c r="B162" s="86" t="s">
        <v>1057</v>
      </c>
      <c r="C162" s="86" t="s">
        <v>1058</v>
      </c>
      <c r="D162" s="93">
        <v>43556</v>
      </c>
      <c r="E162" s="93">
        <v>44651</v>
      </c>
      <c r="F162" s="106" t="s">
        <v>152</v>
      </c>
      <c r="G162" s="93">
        <v>44651</v>
      </c>
      <c r="H162" s="86" t="s">
        <v>157</v>
      </c>
      <c r="I162" s="106" t="s">
        <v>141</v>
      </c>
      <c r="J162" s="86" t="s">
        <v>1059</v>
      </c>
      <c r="K162" s="86" t="s">
        <v>143</v>
      </c>
      <c r="L162" s="181" t="s">
        <v>1060</v>
      </c>
      <c r="M162" s="86" t="s">
        <v>145</v>
      </c>
      <c r="N162" s="106" t="s">
        <v>754</v>
      </c>
      <c r="O162" s="86" t="s">
        <v>313</v>
      </c>
      <c r="P162" s="86" t="s">
        <v>148</v>
      </c>
      <c r="Q162" s="183">
        <v>4330.13</v>
      </c>
      <c r="R162" s="183">
        <v>8660.26</v>
      </c>
      <c r="S162" s="116">
        <v>0</v>
      </c>
      <c r="T162" s="86" t="s">
        <v>187</v>
      </c>
      <c r="U162" s="86" t="s">
        <v>163</v>
      </c>
      <c r="V162" s="86" t="s">
        <v>140</v>
      </c>
      <c r="W162" s="106" t="s">
        <v>141</v>
      </c>
      <c r="X162" s="93">
        <f>DATE(YEAR(D162) + 3, MONTH(D162), DAY(D162))</f>
        <v>44652</v>
      </c>
      <c r="Y162" s="93">
        <f>DATE(YEAR(E162) + 3, MONTH(E162), DAY(E162))</f>
        <v>45747</v>
      </c>
      <c r="Z162" s="106" t="s">
        <v>152</v>
      </c>
      <c r="AA162" s="106" t="s">
        <v>152</v>
      </c>
      <c r="AB162" s="106" t="s">
        <v>141</v>
      </c>
      <c r="AC162" s="86" t="s">
        <v>177</v>
      </c>
    </row>
    <row r="163" spans="1:183" ht="189.75" customHeight="1">
      <c r="A163" s="52" t="s">
        <v>1061</v>
      </c>
      <c r="B163" s="52" t="s">
        <v>1062</v>
      </c>
      <c r="C163" s="52" t="s">
        <v>1063</v>
      </c>
      <c r="D163" s="53">
        <v>44470</v>
      </c>
      <c r="E163" s="53">
        <v>44742</v>
      </c>
      <c r="F163" s="54" t="s">
        <v>152</v>
      </c>
      <c r="G163" s="53">
        <v>44742</v>
      </c>
      <c r="H163" s="54" t="s">
        <v>140</v>
      </c>
      <c r="I163" s="54" t="s">
        <v>141</v>
      </c>
      <c r="J163" s="52" t="s">
        <v>1064</v>
      </c>
      <c r="K163" s="54" t="s">
        <v>152</v>
      </c>
      <c r="L163" s="54" t="s">
        <v>141</v>
      </c>
      <c r="M163" s="54" t="s">
        <v>145</v>
      </c>
      <c r="N163" s="52" t="s">
        <v>1065</v>
      </c>
      <c r="O163" s="54" t="s">
        <v>161</v>
      </c>
      <c r="P163" s="54" t="s">
        <v>162</v>
      </c>
      <c r="Q163" s="276">
        <v>8600</v>
      </c>
      <c r="R163" s="276">
        <v>8600</v>
      </c>
      <c r="S163" s="59">
        <v>0</v>
      </c>
      <c r="T163" s="54" t="s">
        <v>196</v>
      </c>
      <c r="U163" s="170" t="s">
        <v>197</v>
      </c>
      <c r="V163" s="54" t="s">
        <v>140</v>
      </c>
      <c r="W163" s="169"/>
      <c r="X163" s="61">
        <f>DATE(YEAR(D163) + 3, MONTH(D163), DAY(D163))</f>
        <v>45566</v>
      </c>
      <c r="Y163" s="61">
        <f>DATE(YEAR(E163) + 6, MONTH(E163), DAY(E163))</f>
        <v>46934</v>
      </c>
      <c r="Z163" s="54" t="s">
        <v>141</v>
      </c>
      <c r="AA163" s="61" t="s">
        <v>152</v>
      </c>
      <c r="AB163" s="54" t="s">
        <v>141</v>
      </c>
      <c r="AC163" s="54"/>
    </row>
    <row r="164" spans="1:183" s="54" customFormat="1" ht="75" customHeight="1">
      <c r="A164" s="54" t="s">
        <v>1066</v>
      </c>
      <c r="B164" s="52" t="s">
        <v>1067</v>
      </c>
      <c r="C164" s="52" t="s">
        <v>1067</v>
      </c>
      <c r="D164" s="279" t="s">
        <v>1068</v>
      </c>
      <c r="E164" s="172" t="s">
        <v>1069</v>
      </c>
      <c r="F164" s="52" t="s">
        <v>152</v>
      </c>
      <c r="G164" s="172" t="s">
        <v>1069</v>
      </c>
      <c r="H164" s="52" t="s">
        <v>157</v>
      </c>
      <c r="I164" s="54" t="s">
        <v>141</v>
      </c>
      <c r="J164" s="52" t="s">
        <v>1070</v>
      </c>
      <c r="K164" s="54" t="s">
        <v>152</v>
      </c>
      <c r="M164" s="52" t="s">
        <v>145</v>
      </c>
      <c r="N164" s="52" t="s">
        <v>693</v>
      </c>
      <c r="O164" s="52" t="s">
        <v>313</v>
      </c>
      <c r="P164" s="52" t="s">
        <v>148</v>
      </c>
      <c r="Q164" s="143">
        <v>8280</v>
      </c>
      <c r="R164" s="143">
        <v>8280</v>
      </c>
      <c r="S164" s="67">
        <v>0</v>
      </c>
      <c r="T164" s="52" t="s">
        <v>196</v>
      </c>
      <c r="U164" s="52" t="s">
        <v>163</v>
      </c>
      <c r="V164" s="40" t="s">
        <v>140</v>
      </c>
      <c r="W164" s="39" t="s">
        <v>141</v>
      </c>
      <c r="X164" s="51">
        <f>DATE(YEAR('[1]Expired Contracts'!D1306) + 3, MONTH('[1]Expired Contracts'!D1306), DAY('[1]Expired Contracts'!D1306))</f>
        <v>1096</v>
      </c>
      <c r="Y164" s="51">
        <v>45698</v>
      </c>
      <c r="Z164" s="39" t="s">
        <v>152</v>
      </c>
      <c r="AA164" s="39" t="s">
        <v>152</v>
      </c>
      <c r="AB164" s="39" t="s">
        <v>141</v>
      </c>
      <c r="AC164" s="40"/>
    </row>
    <row r="165" spans="1:183" s="54" customFormat="1" ht="75" customHeight="1">
      <c r="A165" s="86" t="s">
        <v>780</v>
      </c>
      <c r="B165" s="86" t="s">
        <v>1071</v>
      </c>
      <c r="C165" s="86" t="s">
        <v>782</v>
      </c>
      <c r="D165" s="87">
        <v>44044</v>
      </c>
      <c r="E165" s="87">
        <v>44773</v>
      </c>
      <c r="F165" s="86" t="s">
        <v>152</v>
      </c>
      <c r="G165" s="87">
        <v>44773</v>
      </c>
      <c r="H165" s="86" t="s">
        <v>140</v>
      </c>
      <c r="I165" s="106" t="s">
        <v>141</v>
      </c>
      <c r="J165" s="86" t="s">
        <v>814</v>
      </c>
      <c r="K165" s="86" t="s">
        <v>152</v>
      </c>
      <c r="L165" s="181" t="s">
        <v>815</v>
      </c>
      <c r="M165" s="86" t="s">
        <v>145</v>
      </c>
      <c r="N165" s="86" t="s">
        <v>693</v>
      </c>
      <c r="O165" s="86" t="s">
        <v>313</v>
      </c>
      <c r="P165" s="86" t="s">
        <v>148</v>
      </c>
      <c r="Q165" s="183">
        <v>3753</v>
      </c>
      <c r="R165" s="183">
        <v>7506</v>
      </c>
      <c r="S165" s="116">
        <v>0</v>
      </c>
      <c r="T165" s="86" t="s">
        <v>187</v>
      </c>
      <c r="U165" s="86" t="s">
        <v>163</v>
      </c>
      <c r="V165" s="25" t="s">
        <v>140</v>
      </c>
      <c r="W165" s="32" t="s">
        <v>141</v>
      </c>
      <c r="X165" s="36">
        <f t="shared" ref="X165:Y167" si="13">DATE(YEAR(D165) + 3, MONTH(D165), DAY(D165))</f>
        <v>45139</v>
      </c>
      <c r="Y165" s="36">
        <f t="shared" si="13"/>
        <v>45869</v>
      </c>
      <c r="Z165" s="32" t="s">
        <v>152</v>
      </c>
      <c r="AA165" s="32" t="s">
        <v>152</v>
      </c>
      <c r="AB165" s="32" t="s">
        <v>141</v>
      </c>
      <c r="AC165" s="36" t="s">
        <v>177</v>
      </c>
    </row>
    <row r="166" spans="1:183" s="54" customFormat="1" ht="75" customHeight="1">
      <c r="A166" s="21" t="s">
        <v>1072</v>
      </c>
      <c r="B166" s="209" t="s">
        <v>1073</v>
      </c>
      <c r="C166" s="258" t="s">
        <v>1074</v>
      </c>
      <c r="D166" s="280">
        <v>44713</v>
      </c>
      <c r="E166" s="98">
        <v>45016</v>
      </c>
      <c r="F166" s="21" t="s">
        <v>152</v>
      </c>
      <c r="G166" s="20">
        <v>45016</v>
      </c>
      <c r="H166" s="21" t="s">
        <v>140</v>
      </c>
      <c r="I166" s="21" t="s">
        <v>141</v>
      </c>
      <c r="J166" s="21" t="s">
        <v>1075</v>
      </c>
      <c r="K166" s="21" t="s">
        <v>143</v>
      </c>
      <c r="L166" s="281">
        <v>35866582</v>
      </c>
      <c r="M166" s="21" t="s">
        <v>145</v>
      </c>
      <c r="N166" s="21" t="s">
        <v>559</v>
      </c>
      <c r="O166" s="21" t="s">
        <v>560</v>
      </c>
      <c r="P166" s="21" t="s">
        <v>148</v>
      </c>
      <c r="Q166" s="24">
        <v>7500</v>
      </c>
      <c r="R166" s="24">
        <v>7500</v>
      </c>
      <c r="S166" s="24">
        <v>0</v>
      </c>
      <c r="T166" s="21" t="s">
        <v>187</v>
      </c>
      <c r="U166" s="21" t="s">
        <v>163</v>
      </c>
      <c r="V166" s="21" t="s">
        <v>140</v>
      </c>
      <c r="W166" s="21"/>
      <c r="X166" s="20">
        <f t="shared" si="13"/>
        <v>45809</v>
      </c>
      <c r="Y166" s="20">
        <f t="shared" si="13"/>
        <v>46112</v>
      </c>
      <c r="Z166" s="21" t="s">
        <v>141</v>
      </c>
      <c r="AA166" s="21" t="s">
        <v>152</v>
      </c>
      <c r="AB166" s="21" t="s">
        <v>141</v>
      </c>
      <c r="AC166" s="21"/>
      <c r="AD166" s="173"/>
    </row>
    <row r="167" spans="1:183" s="54" customFormat="1" ht="15" customHeight="1">
      <c r="A167" s="21" t="s">
        <v>1076</v>
      </c>
      <c r="B167" s="18" t="s">
        <v>1077</v>
      </c>
      <c r="C167" s="18" t="s">
        <v>1078</v>
      </c>
      <c r="D167" s="20">
        <v>43678</v>
      </c>
      <c r="E167" s="20">
        <v>44742</v>
      </c>
      <c r="F167" s="21" t="s">
        <v>152</v>
      </c>
      <c r="G167" s="20">
        <v>44742</v>
      </c>
      <c r="H167" s="21" t="s">
        <v>140</v>
      </c>
      <c r="I167" s="21" t="s">
        <v>141</v>
      </c>
      <c r="J167" s="21" t="s">
        <v>1079</v>
      </c>
      <c r="K167" s="21" t="s">
        <v>152</v>
      </c>
      <c r="L167" s="21" t="s">
        <v>1080</v>
      </c>
      <c r="M167" s="18" t="s">
        <v>145</v>
      </c>
      <c r="N167" s="21" t="s">
        <v>343</v>
      </c>
      <c r="O167" s="21" t="s">
        <v>256</v>
      </c>
      <c r="P167" s="21" t="s">
        <v>175</v>
      </c>
      <c r="Q167" s="23">
        <v>2000</v>
      </c>
      <c r="R167" s="23">
        <v>6000</v>
      </c>
      <c r="S167" s="24">
        <v>0</v>
      </c>
      <c r="T167" s="21" t="s">
        <v>196</v>
      </c>
      <c r="U167" s="18" t="s">
        <v>163</v>
      </c>
      <c r="V167" s="21" t="s">
        <v>140</v>
      </c>
      <c r="W167" s="21" t="s">
        <v>141</v>
      </c>
      <c r="X167" s="20">
        <f t="shared" si="13"/>
        <v>44774</v>
      </c>
      <c r="Y167" s="20">
        <f t="shared" si="13"/>
        <v>45838</v>
      </c>
      <c r="Z167" s="21" t="s">
        <v>141</v>
      </c>
      <c r="AA167" s="21" t="s">
        <v>152</v>
      </c>
      <c r="AB167" s="21" t="s">
        <v>141</v>
      </c>
      <c r="AC167" s="20" t="s">
        <v>153</v>
      </c>
      <c r="AD167" s="173"/>
    </row>
    <row r="168" spans="1:183">
      <c r="A168" s="18" t="s">
        <v>1081</v>
      </c>
      <c r="B168" s="18" t="s">
        <v>1082</v>
      </c>
      <c r="C168" s="18" t="s">
        <v>782</v>
      </c>
      <c r="D168" s="19">
        <v>44213</v>
      </c>
      <c r="E168" s="19">
        <v>44652</v>
      </c>
      <c r="F168" s="18" t="s">
        <v>152</v>
      </c>
      <c r="G168" s="19">
        <v>44652</v>
      </c>
      <c r="H168" s="18" t="s">
        <v>157</v>
      </c>
      <c r="I168" s="21" t="s">
        <v>141</v>
      </c>
      <c r="J168" s="18" t="s">
        <v>1083</v>
      </c>
      <c r="K168" s="21" t="s">
        <v>152</v>
      </c>
      <c r="L168" s="22" t="s">
        <v>1084</v>
      </c>
      <c r="M168" s="18" t="s">
        <v>145</v>
      </c>
      <c r="N168" s="18" t="s">
        <v>693</v>
      </c>
      <c r="O168" s="18" t="s">
        <v>313</v>
      </c>
      <c r="P168" s="18" t="s">
        <v>148</v>
      </c>
      <c r="Q168" s="23">
        <v>3703</v>
      </c>
      <c r="R168" s="23">
        <v>3703</v>
      </c>
      <c r="S168" s="38">
        <v>0</v>
      </c>
      <c r="T168" s="18" t="s">
        <v>187</v>
      </c>
      <c r="U168" s="18" t="s">
        <v>163</v>
      </c>
      <c r="V168" s="18" t="s">
        <v>140</v>
      </c>
      <c r="W168" s="21" t="s">
        <v>141</v>
      </c>
      <c r="X168" s="20">
        <f>DATE(YEAR(D168) + 3, MONTH(D168), DAY(D168))</f>
        <v>45308</v>
      </c>
      <c r="Y168" s="20">
        <f>DATE(YEAR(E174) + 3, MONTH(E174), DAY(E174))</f>
        <v>46233</v>
      </c>
      <c r="Z168" s="21" t="s">
        <v>152</v>
      </c>
      <c r="AA168" s="21" t="s">
        <v>152</v>
      </c>
      <c r="AB168" s="21" t="s">
        <v>141</v>
      </c>
      <c r="AC168" s="20" t="s">
        <v>177</v>
      </c>
    </row>
    <row r="169" spans="1:183" ht="30">
      <c r="A169" s="18" t="s">
        <v>1085</v>
      </c>
      <c r="B169" s="18" t="s">
        <v>1086</v>
      </c>
      <c r="C169" s="18" t="s">
        <v>1087</v>
      </c>
      <c r="D169" s="140">
        <v>44805</v>
      </c>
      <c r="E169" s="140">
        <v>46630</v>
      </c>
      <c r="F169" s="18" t="s">
        <v>157</v>
      </c>
      <c r="G169" s="19">
        <v>46996</v>
      </c>
      <c r="H169" s="21" t="s">
        <v>534</v>
      </c>
      <c r="I169" s="20">
        <v>46265</v>
      </c>
      <c r="J169" s="133" t="s">
        <v>1088</v>
      </c>
      <c r="K169" s="18" t="s">
        <v>152</v>
      </c>
      <c r="L169" s="105">
        <v>1359357</v>
      </c>
      <c r="M169" s="18" t="s">
        <v>145</v>
      </c>
      <c r="N169" s="18" t="s">
        <v>1089</v>
      </c>
      <c r="O169" s="18" t="s">
        <v>256</v>
      </c>
      <c r="P169" s="21" t="s">
        <v>276</v>
      </c>
      <c r="Q169" s="66">
        <v>0</v>
      </c>
      <c r="R169" s="66">
        <v>0</v>
      </c>
      <c r="S169" s="38">
        <v>0</v>
      </c>
      <c r="T169" s="18" t="s">
        <v>150</v>
      </c>
      <c r="U169" s="18" t="s">
        <v>163</v>
      </c>
      <c r="V169" s="21" t="s">
        <v>157</v>
      </c>
      <c r="W169" s="21"/>
      <c r="X169" s="20">
        <f>DATE(YEAR(D169) + 3, MONTH(D169), DAY(D169))</f>
        <v>45901</v>
      </c>
      <c r="Y169" s="20">
        <f>DATE(YEAR(E169) + 6, MONTH(E169), DAY(E169))</f>
        <v>48822</v>
      </c>
      <c r="Z169" s="21" t="s">
        <v>141</v>
      </c>
      <c r="AA169" s="21" t="s">
        <v>152</v>
      </c>
      <c r="AB169" s="21" t="s">
        <v>141</v>
      </c>
      <c r="AC169" s="21" t="s">
        <v>166</v>
      </c>
      <c r="AE169" s="264"/>
      <c r="AF169" s="264"/>
      <c r="AG169" s="264"/>
      <c r="AH169" s="264"/>
      <c r="AI169" s="264"/>
      <c r="AJ169" s="264"/>
      <c r="AK169" s="264"/>
      <c r="AL169" s="264"/>
      <c r="AM169" s="264"/>
      <c r="AN169" s="264"/>
      <c r="AO169" s="264"/>
      <c r="AP169" s="264"/>
      <c r="AQ169" s="264"/>
      <c r="AR169" s="264"/>
      <c r="AS169" s="264"/>
      <c r="AT169" s="264"/>
      <c r="AU169" s="264"/>
      <c r="AV169" s="264"/>
      <c r="AW169" s="264"/>
      <c r="AX169" s="264"/>
      <c r="AY169" s="264"/>
      <c r="AZ169" s="264"/>
      <c r="BA169" s="264"/>
      <c r="BB169" s="264"/>
      <c r="BC169" s="264"/>
      <c r="BD169" s="264"/>
      <c r="BE169" s="264"/>
      <c r="BF169" s="264"/>
      <c r="BG169" s="264"/>
      <c r="BH169" s="264"/>
      <c r="BI169" s="264"/>
      <c r="BJ169" s="264"/>
      <c r="BK169" s="264"/>
      <c r="BL169" s="264"/>
      <c r="BM169" s="264"/>
      <c r="BN169" s="264"/>
      <c r="BO169" s="264"/>
      <c r="BP169" s="264"/>
      <c r="BQ169" s="264"/>
      <c r="BR169" s="264"/>
      <c r="BS169" s="264"/>
      <c r="BT169" s="264"/>
      <c r="BU169" s="264"/>
      <c r="BV169" s="264"/>
      <c r="BW169" s="264"/>
      <c r="BX169" s="264"/>
      <c r="BY169" s="264"/>
      <c r="BZ169" s="264"/>
      <c r="CA169" s="264"/>
      <c r="CB169" s="264"/>
      <c r="CC169" s="264"/>
      <c r="CD169" s="264"/>
      <c r="CE169" s="264"/>
      <c r="CF169" s="264"/>
      <c r="CG169" s="264"/>
      <c r="CH169" s="264"/>
      <c r="CI169" s="264"/>
      <c r="CJ169" s="264"/>
      <c r="CK169" s="264"/>
      <c r="CL169" s="264"/>
      <c r="CM169" s="264"/>
      <c r="CN169" s="264"/>
      <c r="CO169" s="264"/>
      <c r="CP169" s="264"/>
      <c r="CQ169" s="264"/>
      <c r="CR169" s="264"/>
      <c r="CS169" s="264"/>
      <c r="CT169" s="264"/>
      <c r="CU169" s="264"/>
      <c r="CV169" s="264"/>
      <c r="CW169" s="264"/>
      <c r="CX169" s="264"/>
      <c r="CY169" s="264"/>
      <c r="CZ169" s="264"/>
      <c r="DA169" s="264"/>
      <c r="DB169" s="264"/>
      <c r="DC169" s="264"/>
      <c r="DD169" s="264"/>
      <c r="DE169" s="264"/>
      <c r="DF169" s="264"/>
      <c r="DG169" s="264"/>
      <c r="DH169" s="264"/>
      <c r="DI169" s="264"/>
      <c r="DJ169" s="264"/>
      <c r="DK169" s="264"/>
      <c r="DL169" s="264"/>
      <c r="DM169" s="264"/>
      <c r="DN169" s="264"/>
      <c r="DO169" s="264"/>
      <c r="DP169" s="264"/>
      <c r="DQ169" s="264"/>
      <c r="DR169" s="264"/>
      <c r="DS169" s="264"/>
      <c r="DT169" s="264"/>
      <c r="DU169" s="264"/>
      <c r="DV169" s="264"/>
      <c r="DW169" s="264"/>
      <c r="DX169" s="264"/>
      <c r="DY169" s="264"/>
      <c r="DZ169" s="264"/>
      <c r="EA169" s="264"/>
      <c r="EB169" s="264"/>
      <c r="EC169" s="264"/>
      <c r="ED169" s="264"/>
      <c r="EE169" s="264"/>
      <c r="EF169" s="264"/>
      <c r="EG169" s="264"/>
      <c r="EH169" s="264"/>
      <c r="EI169" s="264"/>
      <c r="EJ169" s="264"/>
      <c r="EK169" s="264"/>
      <c r="EL169" s="264"/>
      <c r="EM169" s="264"/>
      <c r="EN169" s="264"/>
      <c r="EO169" s="264"/>
      <c r="EP169" s="264"/>
      <c r="EQ169" s="264"/>
      <c r="ER169" s="264"/>
      <c r="ES169" s="264"/>
      <c r="ET169" s="264"/>
      <c r="EU169" s="264"/>
      <c r="EV169" s="264"/>
      <c r="EW169" s="264"/>
      <c r="EX169" s="264"/>
      <c r="EY169" s="264"/>
      <c r="EZ169" s="264"/>
      <c r="FA169" s="264"/>
      <c r="FB169" s="264"/>
      <c r="FC169" s="264"/>
      <c r="FD169" s="264"/>
      <c r="FE169" s="264"/>
      <c r="FF169" s="264"/>
      <c r="FG169" s="264"/>
      <c r="FH169" s="264"/>
      <c r="FI169" s="264"/>
      <c r="FJ169" s="264"/>
      <c r="FK169" s="264"/>
      <c r="FL169" s="264"/>
      <c r="FM169" s="264"/>
      <c r="FN169" s="264"/>
      <c r="FO169" s="264"/>
      <c r="FP169" s="264"/>
      <c r="FQ169" s="264"/>
      <c r="FR169" s="264"/>
      <c r="FS169" s="264"/>
      <c r="FT169" s="264"/>
      <c r="FU169" s="264"/>
      <c r="FV169" s="264"/>
      <c r="FW169" s="264"/>
      <c r="FX169" s="264"/>
      <c r="FY169" s="264"/>
      <c r="FZ169" s="264"/>
      <c r="GA169" s="264"/>
    </row>
    <row r="170" spans="1:183" ht="30">
      <c r="A170" s="18" t="s">
        <v>1090</v>
      </c>
      <c r="B170" s="18" t="s">
        <v>49</v>
      </c>
      <c r="C170" s="18" t="s">
        <v>1091</v>
      </c>
      <c r="D170" s="140">
        <v>44958</v>
      </c>
      <c r="E170" s="140">
        <v>45688</v>
      </c>
      <c r="F170" s="18" t="s">
        <v>157</v>
      </c>
      <c r="G170" s="19">
        <v>46418</v>
      </c>
      <c r="H170" s="21" t="s">
        <v>157</v>
      </c>
      <c r="I170" s="20">
        <v>45078</v>
      </c>
      <c r="J170" s="133" t="s">
        <v>1092</v>
      </c>
      <c r="K170" s="18" t="s">
        <v>487</v>
      </c>
      <c r="L170" s="105">
        <v>6903140</v>
      </c>
      <c r="M170" s="18" t="s">
        <v>159</v>
      </c>
      <c r="N170" s="18" t="s">
        <v>722</v>
      </c>
      <c r="O170" s="18" t="s">
        <v>560</v>
      </c>
      <c r="P170" s="21" t="s">
        <v>148</v>
      </c>
      <c r="Q170" s="66">
        <v>750000</v>
      </c>
      <c r="R170" s="66">
        <v>3000000</v>
      </c>
      <c r="S170" s="38">
        <v>0</v>
      </c>
      <c r="T170" s="18" t="s">
        <v>150</v>
      </c>
      <c r="U170" s="18" t="s">
        <v>163</v>
      </c>
      <c r="V170" s="21" t="s">
        <v>157</v>
      </c>
      <c r="W170" s="21" t="s">
        <v>140</v>
      </c>
      <c r="X170" s="20">
        <f>DATE(YEAR(D170) + 3, MONTH(D170), DAY(D170))</f>
        <v>46054</v>
      </c>
      <c r="Y170" s="20">
        <f>DATE(YEAR(E170) + 6, MONTH(E170), DAY(E170))</f>
        <v>47879</v>
      </c>
      <c r="Z170" s="21" t="s">
        <v>165</v>
      </c>
      <c r="AA170" s="21" t="s">
        <v>165</v>
      </c>
      <c r="AB170" s="21" t="s">
        <v>165</v>
      </c>
      <c r="AC170" s="21" t="s">
        <v>289</v>
      </c>
      <c r="AE170" s="264"/>
      <c r="AF170" s="264"/>
      <c r="AG170" s="264"/>
      <c r="AH170" s="264"/>
      <c r="AI170" s="264"/>
      <c r="AJ170" s="264"/>
      <c r="AK170" s="264"/>
      <c r="AL170" s="264"/>
      <c r="AM170" s="264"/>
      <c r="AN170" s="264"/>
      <c r="AO170" s="264"/>
      <c r="AP170" s="264"/>
      <c r="AQ170" s="264"/>
      <c r="AR170" s="264"/>
      <c r="AS170" s="264"/>
      <c r="AT170" s="264"/>
      <c r="AU170" s="264"/>
      <c r="AV170" s="264"/>
      <c r="AW170" s="264"/>
      <c r="AX170" s="264"/>
      <c r="AY170" s="264"/>
      <c r="AZ170" s="264"/>
      <c r="BA170" s="264"/>
      <c r="BB170" s="264"/>
      <c r="BC170" s="264"/>
      <c r="BD170" s="264"/>
      <c r="BE170" s="264"/>
      <c r="BF170" s="264"/>
      <c r="BG170" s="264"/>
      <c r="BH170" s="264"/>
      <c r="BI170" s="264"/>
      <c r="BJ170" s="264"/>
      <c r="BK170" s="264"/>
      <c r="BL170" s="264"/>
      <c r="BM170" s="264"/>
      <c r="BN170" s="264"/>
      <c r="BO170" s="264"/>
      <c r="BP170" s="264"/>
      <c r="BQ170" s="264"/>
      <c r="BR170" s="264"/>
      <c r="BS170" s="264"/>
      <c r="BT170" s="264"/>
      <c r="BU170" s="264"/>
      <c r="BV170" s="264"/>
      <c r="BW170" s="264"/>
      <c r="BX170" s="264"/>
      <c r="BY170" s="264"/>
      <c r="BZ170" s="264"/>
      <c r="CA170" s="264"/>
      <c r="CB170" s="264"/>
      <c r="CC170" s="264"/>
      <c r="CD170" s="264"/>
      <c r="CE170" s="264"/>
      <c r="CF170" s="264"/>
      <c r="CG170" s="264"/>
      <c r="CH170" s="264"/>
      <c r="CI170" s="264"/>
      <c r="CJ170" s="264"/>
      <c r="CK170" s="264"/>
      <c r="CL170" s="264"/>
      <c r="CM170" s="264"/>
      <c r="CN170" s="264"/>
      <c r="CO170" s="264"/>
      <c r="CP170" s="264"/>
      <c r="CQ170" s="264"/>
      <c r="CR170" s="264"/>
      <c r="CS170" s="264"/>
      <c r="CT170" s="264"/>
      <c r="CU170" s="264"/>
      <c r="CV170" s="264"/>
      <c r="CW170" s="264"/>
      <c r="CX170" s="264"/>
      <c r="CY170" s="264"/>
      <c r="CZ170" s="264"/>
      <c r="DA170" s="264"/>
      <c r="DB170" s="264"/>
      <c r="DC170" s="264"/>
      <c r="DD170" s="264"/>
      <c r="DE170" s="264"/>
      <c r="DF170" s="264"/>
      <c r="DG170" s="264"/>
      <c r="DH170" s="264"/>
      <c r="DI170" s="264"/>
      <c r="DJ170" s="264"/>
      <c r="DK170" s="264"/>
      <c r="DL170" s="264"/>
      <c r="DM170" s="264"/>
      <c r="DN170" s="264"/>
      <c r="DO170" s="264"/>
      <c r="DP170" s="264"/>
      <c r="DQ170" s="264"/>
      <c r="DR170" s="264"/>
      <c r="DS170" s="264"/>
      <c r="DT170" s="264"/>
      <c r="DU170" s="264"/>
      <c r="DV170" s="264"/>
      <c r="DW170" s="264"/>
      <c r="DX170" s="264"/>
      <c r="DY170" s="264"/>
      <c r="DZ170" s="264"/>
      <c r="EA170" s="264"/>
      <c r="EB170" s="264"/>
      <c r="EC170" s="264"/>
      <c r="ED170" s="264"/>
      <c r="EE170" s="264"/>
      <c r="EF170" s="264"/>
      <c r="EG170" s="264"/>
      <c r="EH170" s="264"/>
      <c r="EI170" s="264"/>
      <c r="EJ170" s="264"/>
      <c r="EK170" s="264"/>
      <c r="EL170" s="264"/>
      <c r="EM170" s="264"/>
      <c r="EN170" s="264"/>
      <c r="EO170" s="264"/>
      <c r="EP170" s="264"/>
      <c r="EQ170" s="264"/>
      <c r="ER170" s="264"/>
      <c r="ES170" s="264"/>
      <c r="ET170" s="264"/>
      <c r="EU170" s="264"/>
      <c r="EV170" s="264"/>
      <c r="EW170" s="264"/>
      <c r="EX170" s="264"/>
      <c r="EY170" s="264"/>
      <c r="EZ170" s="264"/>
      <c r="FA170" s="264"/>
      <c r="FB170" s="264"/>
      <c r="FC170" s="264"/>
      <c r="FD170" s="264"/>
      <c r="FE170" s="264"/>
      <c r="FF170" s="264"/>
      <c r="FG170" s="264"/>
      <c r="FH170" s="264"/>
      <c r="FI170" s="264"/>
      <c r="FJ170" s="264"/>
      <c r="FK170" s="264"/>
      <c r="FL170" s="264"/>
      <c r="FM170" s="264"/>
      <c r="FN170" s="264"/>
      <c r="FO170" s="264"/>
      <c r="FP170" s="264"/>
      <c r="FQ170" s="264"/>
      <c r="FR170" s="264"/>
      <c r="FS170" s="264"/>
      <c r="FT170" s="264"/>
      <c r="FU170" s="264"/>
      <c r="FV170" s="264"/>
      <c r="FW170" s="264"/>
      <c r="FX170" s="264"/>
      <c r="FY170" s="264"/>
      <c r="FZ170" s="264"/>
      <c r="GA170" s="264"/>
    </row>
    <row r="171" spans="1:183" ht="45">
      <c r="A171" s="18" t="s">
        <v>1093</v>
      </c>
      <c r="B171" s="18" t="s">
        <v>1094</v>
      </c>
      <c r="C171" s="18" t="s">
        <v>1095</v>
      </c>
      <c r="D171" s="19">
        <v>42832</v>
      </c>
      <c r="E171" s="19">
        <v>45559</v>
      </c>
      <c r="F171" s="18" t="s">
        <v>152</v>
      </c>
      <c r="G171" s="19">
        <v>45559</v>
      </c>
      <c r="H171" s="18" t="s">
        <v>157</v>
      </c>
      <c r="I171" s="18"/>
      <c r="J171" s="18" t="s">
        <v>1096</v>
      </c>
      <c r="K171" s="18" t="s">
        <v>143</v>
      </c>
      <c r="L171" s="18"/>
      <c r="M171" s="18" t="s">
        <v>159</v>
      </c>
      <c r="N171" s="18" t="s">
        <v>365</v>
      </c>
      <c r="O171" s="18" t="s">
        <v>330</v>
      </c>
      <c r="P171" s="18" t="s">
        <v>276</v>
      </c>
      <c r="Q171" s="18"/>
      <c r="R171" s="18"/>
      <c r="S171" s="38">
        <v>0</v>
      </c>
      <c r="T171" s="18" t="s">
        <v>150</v>
      </c>
      <c r="U171" s="18" t="s">
        <v>163</v>
      </c>
      <c r="V171" s="18" t="s">
        <v>157</v>
      </c>
      <c r="W171" s="18" t="s">
        <v>140</v>
      </c>
      <c r="X171" s="20">
        <f>DATE(YEAR(D171) + 3, MONTH(D171), DAY(D171))</f>
        <v>43928</v>
      </c>
      <c r="Y171" s="20">
        <f>DATE(YEAR(E171) + 6, MONTH(E171), DAY(E171))</f>
        <v>47750</v>
      </c>
      <c r="Z171" s="20" t="s">
        <v>141</v>
      </c>
      <c r="AA171" s="21" t="s">
        <v>152</v>
      </c>
      <c r="AB171" s="21" t="s">
        <v>141</v>
      </c>
      <c r="AC171" s="20" t="s">
        <v>263</v>
      </c>
    </row>
    <row r="172" spans="1:183" ht="75">
      <c r="A172" s="18" t="s">
        <v>1097</v>
      </c>
      <c r="B172" s="250" t="s">
        <v>1098</v>
      </c>
      <c r="C172" s="18" t="s">
        <v>1099</v>
      </c>
      <c r="D172" s="98">
        <v>44816</v>
      </c>
      <c r="E172" s="98">
        <v>45747</v>
      </c>
      <c r="F172" s="21" t="s">
        <v>141</v>
      </c>
      <c r="G172" s="20">
        <v>45747</v>
      </c>
      <c r="H172" s="21" t="s">
        <v>140</v>
      </c>
      <c r="I172" s="21"/>
      <c r="J172" s="21" t="s">
        <v>1100</v>
      </c>
      <c r="K172" s="21" t="s">
        <v>143</v>
      </c>
      <c r="L172" s="282" t="s">
        <v>1101</v>
      </c>
      <c r="M172" s="21" t="s">
        <v>145</v>
      </c>
      <c r="N172" s="21" t="s">
        <v>1102</v>
      </c>
      <c r="O172" s="21" t="s">
        <v>481</v>
      </c>
      <c r="P172" s="21"/>
      <c r="Q172" s="24">
        <v>22258</v>
      </c>
      <c r="R172" s="24">
        <v>57500</v>
      </c>
      <c r="S172" s="24"/>
      <c r="T172" s="56" t="s">
        <v>150</v>
      </c>
      <c r="U172" s="21" t="s">
        <v>163</v>
      </c>
      <c r="V172" s="21" t="s">
        <v>140</v>
      </c>
      <c r="W172" s="60"/>
      <c r="X172" s="21"/>
      <c r="Y172" s="21"/>
      <c r="Z172" s="21"/>
      <c r="AA172" s="21"/>
      <c r="AB172" s="21"/>
      <c r="AC172" s="21"/>
    </row>
    <row r="173" spans="1:183">
      <c r="A173" s="18" t="s">
        <v>1103</v>
      </c>
      <c r="B173" s="18" t="s">
        <v>1104</v>
      </c>
      <c r="C173" s="18" t="s">
        <v>1105</v>
      </c>
      <c r="D173" s="19">
        <v>44682</v>
      </c>
      <c r="E173" s="19">
        <v>45748</v>
      </c>
      <c r="F173" s="18" t="s">
        <v>152</v>
      </c>
      <c r="G173" s="19">
        <v>45748</v>
      </c>
      <c r="H173" s="18" t="s">
        <v>157</v>
      </c>
      <c r="I173" s="19" t="s">
        <v>141</v>
      </c>
      <c r="J173" s="18" t="s">
        <v>1106</v>
      </c>
      <c r="K173" s="99" t="s">
        <v>152</v>
      </c>
      <c r="L173" s="105" t="s">
        <v>1107</v>
      </c>
      <c r="M173" s="18" t="s">
        <v>145</v>
      </c>
      <c r="N173" s="18" t="s">
        <v>343</v>
      </c>
      <c r="O173" s="18" t="s">
        <v>256</v>
      </c>
      <c r="P173" s="18" t="s">
        <v>175</v>
      </c>
      <c r="Q173" s="23">
        <v>100000</v>
      </c>
      <c r="R173" s="23">
        <v>300000</v>
      </c>
      <c r="S173" s="38">
        <v>0</v>
      </c>
      <c r="T173" s="95" t="s">
        <v>150</v>
      </c>
      <c r="U173" s="18" t="s">
        <v>163</v>
      </c>
      <c r="V173" s="21" t="s">
        <v>157</v>
      </c>
      <c r="W173" s="21" t="s">
        <v>141</v>
      </c>
      <c r="X173" s="20">
        <f>DATE(YEAR(D173) + 3, MONTH(D173), DAY(D173))</f>
        <v>45778</v>
      </c>
      <c r="Y173" s="20">
        <f>DATE(YEAR(E173) + 3, MONTH(E173), DAY(E173))</f>
        <v>46844</v>
      </c>
      <c r="Z173" s="20" t="s">
        <v>141</v>
      </c>
      <c r="AA173" s="21" t="s">
        <v>152</v>
      </c>
      <c r="AB173" s="21" t="s">
        <v>141</v>
      </c>
      <c r="AC173" s="20" t="s">
        <v>249</v>
      </c>
    </row>
    <row r="174" spans="1:183">
      <c r="A174" s="21" t="s">
        <v>1108</v>
      </c>
      <c r="B174" s="283" t="s">
        <v>1109</v>
      </c>
      <c r="C174" s="284" t="s">
        <v>1110</v>
      </c>
      <c r="D174" s="98">
        <v>44886</v>
      </c>
      <c r="E174" s="98">
        <v>45137</v>
      </c>
      <c r="F174" s="21" t="s">
        <v>152</v>
      </c>
      <c r="G174" s="98">
        <v>45137</v>
      </c>
      <c r="H174" s="21" t="s">
        <v>140</v>
      </c>
      <c r="I174" s="21" t="s">
        <v>141</v>
      </c>
      <c r="J174" s="21" t="s">
        <v>1111</v>
      </c>
      <c r="K174" s="17" t="s">
        <v>487</v>
      </c>
      <c r="L174" s="129">
        <v>7227157</v>
      </c>
      <c r="M174" s="17" t="s">
        <v>145</v>
      </c>
      <c r="N174" s="17" t="s">
        <v>964</v>
      </c>
      <c r="O174" s="17" t="s">
        <v>194</v>
      </c>
      <c r="P174" s="17" t="s">
        <v>162</v>
      </c>
      <c r="Q174" s="285" t="s">
        <v>1112</v>
      </c>
      <c r="R174" s="285" t="s">
        <v>1112</v>
      </c>
      <c r="T174" s="17" t="s">
        <v>150</v>
      </c>
      <c r="U174" s="21" t="s">
        <v>163</v>
      </c>
      <c r="V174" s="21" t="s">
        <v>140</v>
      </c>
      <c r="W174" s="60" t="s">
        <v>141</v>
      </c>
      <c r="X174" s="20">
        <f t="shared" ref="X174:Y186" si="14">DATE(YEAR(D174) + 3, MONTH(D174), DAY(D174))</f>
        <v>45982</v>
      </c>
      <c r="Y174" s="20">
        <f t="shared" si="14"/>
        <v>46233</v>
      </c>
      <c r="Z174" s="21"/>
      <c r="AA174" s="21"/>
      <c r="AB174" s="21"/>
      <c r="AC174" s="21"/>
    </row>
    <row r="175" spans="1:183">
      <c r="A175" s="21" t="s">
        <v>1113</v>
      </c>
      <c r="B175" s="21" t="s">
        <v>1114</v>
      </c>
      <c r="C175" s="21" t="s">
        <v>1115</v>
      </c>
      <c r="D175" s="98">
        <v>44440</v>
      </c>
      <c r="E175" s="98">
        <v>45138</v>
      </c>
      <c r="F175" s="21" t="s">
        <v>1116</v>
      </c>
      <c r="G175" s="20">
        <v>45138</v>
      </c>
      <c r="H175" s="21" t="s">
        <v>140</v>
      </c>
      <c r="I175" s="20" t="s">
        <v>1117</v>
      </c>
      <c r="J175" s="21" t="s">
        <v>1118</v>
      </c>
      <c r="K175" s="99" t="s">
        <v>487</v>
      </c>
      <c r="L175" s="21"/>
      <c r="M175" s="21" t="s">
        <v>159</v>
      </c>
      <c r="N175" s="21" t="s">
        <v>1119</v>
      </c>
      <c r="O175" s="21" t="s">
        <v>512</v>
      </c>
      <c r="P175" s="21" t="s">
        <v>233</v>
      </c>
      <c r="Q175" s="24">
        <f>R175/3</f>
        <v>4858000</v>
      </c>
      <c r="R175" s="24">
        <v>14574000</v>
      </c>
      <c r="S175" s="24">
        <v>0</v>
      </c>
      <c r="T175" s="56" t="s">
        <v>150</v>
      </c>
      <c r="U175" s="21" t="s">
        <v>163</v>
      </c>
      <c r="V175" s="21" t="s">
        <v>1120</v>
      </c>
      <c r="W175" s="60" t="s">
        <v>1121</v>
      </c>
      <c r="X175" s="20">
        <f t="shared" si="14"/>
        <v>45536</v>
      </c>
      <c r="Y175" s="20">
        <f t="shared" si="14"/>
        <v>46234</v>
      </c>
      <c r="Z175" s="21" t="s">
        <v>1122</v>
      </c>
      <c r="AA175" s="21" t="s">
        <v>1122</v>
      </c>
      <c r="AB175" s="21" t="s">
        <v>1122</v>
      </c>
      <c r="AC175" s="21" t="s">
        <v>235</v>
      </c>
    </row>
    <row r="176" spans="1:183" ht="45">
      <c r="A176" s="21" t="s">
        <v>1123</v>
      </c>
      <c r="B176" s="209" t="s">
        <v>1124</v>
      </c>
      <c r="C176" s="132" t="s">
        <v>1125</v>
      </c>
      <c r="D176" s="98">
        <v>44652</v>
      </c>
      <c r="E176" s="98">
        <v>48305</v>
      </c>
      <c r="F176" s="21" t="s">
        <v>152</v>
      </c>
      <c r="G176" s="98">
        <v>48305</v>
      </c>
      <c r="H176" s="21" t="s">
        <v>140</v>
      </c>
      <c r="I176" s="21" t="s">
        <v>141</v>
      </c>
      <c r="J176" s="287" t="s">
        <v>1126</v>
      </c>
      <c r="K176" s="99" t="s">
        <v>963</v>
      </c>
      <c r="L176" s="21"/>
      <c r="M176" s="21" t="s">
        <v>172</v>
      </c>
      <c r="N176" s="21" t="s">
        <v>1127</v>
      </c>
      <c r="O176" s="21" t="s">
        <v>256</v>
      </c>
      <c r="P176" s="113" t="s">
        <v>233</v>
      </c>
      <c r="Q176" s="117">
        <v>213294</v>
      </c>
      <c r="R176" s="130"/>
      <c r="S176" s="117">
        <v>0</v>
      </c>
      <c r="T176" s="17" t="s">
        <v>187</v>
      </c>
      <c r="U176" s="21" t="s">
        <v>197</v>
      </c>
      <c r="V176" s="21" t="s">
        <v>140</v>
      </c>
      <c r="W176" s="133" t="s">
        <v>1128</v>
      </c>
      <c r="X176" s="20">
        <f t="shared" si="14"/>
        <v>45748</v>
      </c>
      <c r="Y176" s="20">
        <f t="shared" si="14"/>
        <v>49400</v>
      </c>
      <c r="Z176" s="21" t="s">
        <v>141</v>
      </c>
      <c r="AA176" s="21" t="s">
        <v>141</v>
      </c>
      <c r="AB176" s="21" t="s">
        <v>165</v>
      </c>
      <c r="AC176" s="21"/>
    </row>
    <row r="177" spans="1:183" ht="60">
      <c r="A177" s="21" t="s">
        <v>1129</v>
      </c>
      <c r="B177" s="18" t="s">
        <v>1130</v>
      </c>
      <c r="C177" s="288" t="s">
        <v>1131</v>
      </c>
      <c r="D177" s="98">
        <v>44927</v>
      </c>
      <c r="E177" s="98">
        <v>45291</v>
      </c>
      <c r="F177" s="21" t="s">
        <v>152</v>
      </c>
      <c r="G177" s="98">
        <v>45291</v>
      </c>
      <c r="H177" s="21" t="s">
        <v>140</v>
      </c>
      <c r="I177" s="21" t="s">
        <v>141</v>
      </c>
      <c r="J177" s="21" t="s">
        <v>781</v>
      </c>
      <c r="K177" s="21" t="s">
        <v>487</v>
      </c>
      <c r="L177" s="129"/>
      <c r="M177" s="21" t="s">
        <v>145</v>
      </c>
      <c r="N177" s="21" t="s">
        <v>693</v>
      </c>
      <c r="O177" s="21" t="s">
        <v>488</v>
      </c>
      <c r="P177" s="21" t="s">
        <v>148</v>
      </c>
      <c r="Q177" s="24">
        <v>77000</v>
      </c>
      <c r="R177" s="24">
        <v>77000</v>
      </c>
      <c r="S177" s="24">
        <v>0</v>
      </c>
      <c r="T177" s="21" t="s">
        <v>187</v>
      </c>
      <c r="U177" s="21" t="s">
        <v>197</v>
      </c>
      <c r="V177" s="21" t="s">
        <v>140</v>
      </c>
      <c r="W177" s="60"/>
      <c r="X177" s="20">
        <f t="shared" si="14"/>
        <v>46023</v>
      </c>
      <c r="Y177" s="20">
        <f t="shared" si="14"/>
        <v>46387</v>
      </c>
      <c r="Z177" s="21" t="s">
        <v>141</v>
      </c>
      <c r="AA177" s="21" t="s">
        <v>141</v>
      </c>
      <c r="AB177" s="21" t="s">
        <v>141</v>
      </c>
      <c r="AC177" s="21"/>
    </row>
    <row r="178" spans="1:183" ht="105">
      <c r="A178" s="21" t="s">
        <v>1129</v>
      </c>
      <c r="B178" s="18" t="s">
        <v>1130</v>
      </c>
      <c r="C178" s="288" t="s">
        <v>1132</v>
      </c>
      <c r="D178" s="98">
        <v>45017</v>
      </c>
      <c r="E178" s="98">
        <v>45016</v>
      </c>
      <c r="F178" s="21" t="s">
        <v>152</v>
      </c>
      <c r="G178" s="20">
        <v>45016</v>
      </c>
      <c r="H178" s="21" t="s">
        <v>140</v>
      </c>
      <c r="I178" s="21" t="s">
        <v>141</v>
      </c>
      <c r="J178" s="21" t="s">
        <v>1133</v>
      </c>
      <c r="K178" s="21" t="s">
        <v>487</v>
      </c>
      <c r="L178" s="105">
        <v>4005060</v>
      </c>
      <c r="M178" s="21" t="s">
        <v>145</v>
      </c>
      <c r="N178" s="21" t="s">
        <v>693</v>
      </c>
      <c r="O178" s="21" t="s">
        <v>488</v>
      </c>
      <c r="P178" s="21" t="s">
        <v>148</v>
      </c>
      <c r="Q178" s="24">
        <v>11000</v>
      </c>
      <c r="R178" s="24">
        <v>11000</v>
      </c>
      <c r="S178" s="24">
        <v>0</v>
      </c>
      <c r="T178" s="21" t="s">
        <v>187</v>
      </c>
      <c r="U178" s="21" t="s">
        <v>197</v>
      </c>
      <c r="V178" s="21" t="s">
        <v>140</v>
      </c>
      <c r="W178" s="60"/>
      <c r="X178" s="20">
        <f t="shared" si="14"/>
        <v>46113</v>
      </c>
      <c r="Y178" s="20">
        <f t="shared" si="14"/>
        <v>46112</v>
      </c>
      <c r="Z178" s="21" t="s">
        <v>141</v>
      </c>
      <c r="AA178" s="21" t="s">
        <v>141</v>
      </c>
      <c r="AB178" s="21" t="s">
        <v>141</v>
      </c>
      <c r="AC178" s="21"/>
    </row>
    <row r="179" spans="1:183" ht="105">
      <c r="A179" s="21" t="s">
        <v>1129</v>
      </c>
      <c r="B179" s="18" t="s">
        <v>1130</v>
      </c>
      <c r="C179" s="288" t="s">
        <v>1132</v>
      </c>
      <c r="D179" s="98">
        <v>45040</v>
      </c>
      <c r="E179" s="98">
        <v>45406</v>
      </c>
      <c r="F179" s="21" t="s">
        <v>152</v>
      </c>
      <c r="G179" s="98">
        <v>45406</v>
      </c>
      <c r="H179" s="21" t="s">
        <v>140</v>
      </c>
      <c r="I179" s="21" t="s">
        <v>141</v>
      </c>
      <c r="J179" s="21" t="s">
        <v>1134</v>
      </c>
      <c r="K179" s="21" t="s">
        <v>487</v>
      </c>
      <c r="L179" s="105">
        <v>4283951</v>
      </c>
      <c r="M179" s="21" t="s">
        <v>145</v>
      </c>
      <c r="N179" s="21" t="s">
        <v>693</v>
      </c>
      <c r="O179" s="21" t="s">
        <v>488</v>
      </c>
      <c r="P179" s="21" t="s">
        <v>148</v>
      </c>
      <c r="Q179" s="24">
        <v>16000</v>
      </c>
      <c r="R179" s="24">
        <v>16000</v>
      </c>
      <c r="S179" s="24">
        <v>0</v>
      </c>
      <c r="T179" s="21" t="s">
        <v>187</v>
      </c>
      <c r="U179" s="21" t="s">
        <v>197</v>
      </c>
      <c r="V179" s="21" t="s">
        <v>140</v>
      </c>
      <c r="W179" s="60"/>
      <c r="X179" s="20">
        <f t="shared" si="14"/>
        <v>46136</v>
      </c>
      <c r="Y179" s="20">
        <f t="shared" si="14"/>
        <v>46501</v>
      </c>
      <c r="Z179" s="21" t="s">
        <v>141</v>
      </c>
      <c r="AA179" s="21" t="s">
        <v>141</v>
      </c>
      <c r="AB179" s="21" t="s">
        <v>141</v>
      </c>
      <c r="AC179" s="21"/>
    </row>
    <row r="180" spans="1:183" ht="135">
      <c r="A180" s="21" t="s">
        <v>1135</v>
      </c>
      <c r="B180" s="289" t="s">
        <v>1136</v>
      </c>
      <c r="C180" s="65" t="s">
        <v>1137</v>
      </c>
      <c r="D180" s="138">
        <v>45013</v>
      </c>
      <c r="E180" s="138">
        <v>46473</v>
      </c>
      <c r="F180" s="113" t="s">
        <v>152</v>
      </c>
      <c r="G180" s="138">
        <v>46473</v>
      </c>
      <c r="H180" s="113" t="s">
        <v>140</v>
      </c>
      <c r="I180" s="113" t="s">
        <v>141</v>
      </c>
      <c r="J180" s="113" t="s">
        <v>1138</v>
      </c>
      <c r="K180" s="113" t="s">
        <v>487</v>
      </c>
      <c r="L180" s="129">
        <v>3532684</v>
      </c>
      <c r="M180" s="21" t="s">
        <v>145</v>
      </c>
      <c r="N180" s="21" t="s">
        <v>392</v>
      </c>
      <c r="O180" s="21" t="s">
        <v>330</v>
      </c>
      <c r="P180" s="18" t="s">
        <v>175</v>
      </c>
      <c r="Q180" s="24">
        <v>16467</v>
      </c>
      <c r="R180" s="24" t="s">
        <v>1139</v>
      </c>
      <c r="S180" s="24">
        <v>0</v>
      </c>
      <c r="T180" s="21" t="s">
        <v>187</v>
      </c>
      <c r="U180" s="21" t="s">
        <v>197</v>
      </c>
      <c r="V180" s="21" t="s">
        <v>140</v>
      </c>
      <c r="W180" s="60"/>
      <c r="X180" s="20">
        <f t="shared" si="14"/>
        <v>46109</v>
      </c>
      <c r="Y180" s="20">
        <f t="shared" si="14"/>
        <v>47569</v>
      </c>
      <c r="Z180" s="21" t="s">
        <v>141</v>
      </c>
      <c r="AA180" s="21" t="s">
        <v>141</v>
      </c>
      <c r="AB180" s="21" t="s">
        <v>141</v>
      </c>
      <c r="AC180" s="21"/>
    </row>
    <row r="181" spans="1:183" ht="75">
      <c r="A181" s="17" t="s">
        <v>1140</v>
      </c>
      <c r="B181" s="65" t="s">
        <v>1141</v>
      </c>
      <c r="C181" s="65" t="s">
        <v>1142</v>
      </c>
      <c r="D181" s="138">
        <v>44931</v>
      </c>
      <c r="E181" s="138">
        <v>45108</v>
      </c>
      <c r="F181" s="113" t="s">
        <v>152</v>
      </c>
      <c r="G181" s="92">
        <v>45108</v>
      </c>
      <c r="H181" s="113" t="s">
        <v>140</v>
      </c>
      <c r="I181" s="113" t="s">
        <v>141</v>
      </c>
      <c r="J181" s="113" t="s">
        <v>1143</v>
      </c>
      <c r="K181" s="113" t="s">
        <v>487</v>
      </c>
      <c r="L181" s="113"/>
      <c r="M181" s="113" t="s">
        <v>497</v>
      </c>
      <c r="N181" s="113" t="s">
        <v>1144</v>
      </c>
      <c r="O181" s="113" t="s">
        <v>174</v>
      </c>
      <c r="P181" s="113" t="s">
        <v>185</v>
      </c>
      <c r="Q181" s="117">
        <v>241500</v>
      </c>
      <c r="R181" s="117">
        <v>241500</v>
      </c>
      <c r="S181" s="117">
        <v>0</v>
      </c>
      <c r="T181" s="113" t="s">
        <v>187</v>
      </c>
      <c r="U181" s="113" t="s">
        <v>197</v>
      </c>
      <c r="V181" s="113" t="s">
        <v>140</v>
      </c>
      <c r="W181" s="118"/>
      <c r="X181" s="92">
        <f t="shared" si="14"/>
        <v>46027</v>
      </c>
      <c r="Y181" s="92">
        <f t="shared" si="14"/>
        <v>46204</v>
      </c>
      <c r="Z181" s="113" t="s">
        <v>141</v>
      </c>
      <c r="AA181" s="113" t="s">
        <v>141</v>
      </c>
      <c r="AB181" s="113" t="s">
        <v>141</v>
      </c>
      <c r="AC181" s="21"/>
    </row>
    <row r="182" spans="1:183" ht="45">
      <c r="A182" s="21" t="s">
        <v>1145</v>
      </c>
      <c r="B182" s="21" t="s">
        <v>1146</v>
      </c>
      <c r="C182" s="21" t="s">
        <v>1146</v>
      </c>
      <c r="D182" s="98">
        <v>44935</v>
      </c>
      <c r="E182" s="98">
        <v>45665</v>
      </c>
      <c r="F182" s="21" t="s">
        <v>165</v>
      </c>
      <c r="G182" s="20">
        <v>46395</v>
      </c>
      <c r="H182" s="21" t="s">
        <v>157</v>
      </c>
      <c r="I182" s="20">
        <v>45108</v>
      </c>
      <c r="J182" s="21" t="s">
        <v>1147</v>
      </c>
      <c r="K182" s="21" t="s">
        <v>1148</v>
      </c>
      <c r="L182" s="22" t="s">
        <v>1149</v>
      </c>
      <c r="M182" s="21" t="s">
        <v>159</v>
      </c>
      <c r="N182" s="21" t="s">
        <v>1150</v>
      </c>
      <c r="O182" s="21" t="s">
        <v>465</v>
      </c>
      <c r="P182" s="21" t="s">
        <v>185</v>
      </c>
      <c r="Q182" s="24">
        <v>500000</v>
      </c>
      <c r="R182" s="24">
        <v>2000000</v>
      </c>
      <c r="S182" s="24">
        <v>0</v>
      </c>
      <c r="T182" s="21" t="s">
        <v>150</v>
      </c>
      <c r="U182" s="21" t="s">
        <v>1151</v>
      </c>
      <c r="V182" s="21" t="s">
        <v>157</v>
      </c>
      <c r="W182" s="132" t="s">
        <v>1152</v>
      </c>
      <c r="X182" s="20">
        <f t="shared" si="14"/>
        <v>46031</v>
      </c>
      <c r="Y182" s="20">
        <f t="shared" si="14"/>
        <v>46760</v>
      </c>
      <c r="Z182" s="21" t="s">
        <v>141</v>
      </c>
      <c r="AA182" s="21" t="s">
        <v>152</v>
      </c>
      <c r="AB182" s="21" t="s">
        <v>141</v>
      </c>
      <c r="AC182" s="21" t="s">
        <v>249</v>
      </c>
    </row>
    <row r="183" spans="1:183" ht="45">
      <c r="A183" s="21" t="s">
        <v>1145</v>
      </c>
      <c r="B183" s="21" t="s">
        <v>1146</v>
      </c>
      <c r="C183" s="21" t="s">
        <v>1146</v>
      </c>
      <c r="D183" s="98">
        <v>44935</v>
      </c>
      <c r="E183" s="98">
        <v>45665</v>
      </c>
      <c r="F183" s="21" t="s">
        <v>165</v>
      </c>
      <c r="G183" s="20">
        <v>46395</v>
      </c>
      <c r="H183" s="21" t="s">
        <v>157</v>
      </c>
      <c r="I183" s="20">
        <v>45108</v>
      </c>
      <c r="J183" s="17" t="s">
        <v>1153</v>
      </c>
      <c r="K183" s="21" t="s">
        <v>143</v>
      </c>
      <c r="L183" s="22" t="s">
        <v>1154</v>
      </c>
      <c r="M183" s="21" t="s">
        <v>159</v>
      </c>
      <c r="N183" s="21" t="s">
        <v>1150</v>
      </c>
      <c r="O183" s="21" t="s">
        <v>465</v>
      </c>
      <c r="P183" s="21" t="s">
        <v>185</v>
      </c>
      <c r="Q183" s="24">
        <v>500000</v>
      </c>
      <c r="R183" s="24">
        <v>2000000</v>
      </c>
      <c r="S183" s="24">
        <v>0</v>
      </c>
      <c r="T183" s="21" t="s">
        <v>150</v>
      </c>
      <c r="U183" s="21" t="s">
        <v>1151</v>
      </c>
      <c r="V183" s="21" t="s">
        <v>157</v>
      </c>
      <c r="W183" s="132" t="s">
        <v>1152</v>
      </c>
      <c r="X183" s="20">
        <f t="shared" si="14"/>
        <v>46031</v>
      </c>
      <c r="Y183" s="20">
        <f t="shared" si="14"/>
        <v>46760</v>
      </c>
      <c r="Z183" s="21" t="s">
        <v>141</v>
      </c>
      <c r="AA183" s="21" t="s">
        <v>152</v>
      </c>
      <c r="AB183" s="21" t="s">
        <v>141</v>
      </c>
      <c r="AC183" s="21" t="s">
        <v>249</v>
      </c>
    </row>
    <row r="184" spans="1:183" ht="45">
      <c r="A184" s="21" t="s">
        <v>1145</v>
      </c>
      <c r="B184" s="21" t="s">
        <v>1146</v>
      </c>
      <c r="C184" s="21" t="s">
        <v>1146</v>
      </c>
      <c r="D184" s="98">
        <v>44935</v>
      </c>
      <c r="E184" s="98">
        <v>45665</v>
      </c>
      <c r="F184" s="21" t="s">
        <v>165</v>
      </c>
      <c r="G184" s="20">
        <v>46395</v>
      </c>
      <c r="H184" s="21" t="s">
        <v>157</v>
      </c>
      <c r="I184" s="20">
        <v>45108</v>
      </c>
      <c r="J184" s="21" t="s">
        <v>1155</v>
      </c>
      <c r="K184" s="21" t="s">
        <v>143</v>
      </c>
      <c r="L184" s="21">
        <v>10971918</v>
      </c>
      <c r="M184" s="21" t="s">
        <v>159</v>
      </c>
      <c r="N184" s="21" t="s">
        <v>1150</v>
      </c>
      <c r="O184" s="21" t="s">
        <v>465</v>
      </c>
      <c r="P184" s="21" t="s">
        <v>185</v>
      </c>
      <c r="Q184" s="24">
        <v>500000</v>
      </c>
      <c r="R184" s="24">
        <v>2000000</v>
      </c>
      <c r="S184" s="24">
        <v>0</v>
      </c>
      <c r="T184" s="21" t="s">
        <v>150</v>
      </c>
      <c r="U184" s="21" t="s">
        <v>1151</v>
      </c>
      <c r="V184" s="21" t="s">
        <v>157</v>
      </c>
      <c r="W184" s="132" t="s">
        <v>1152</v>
      </c>
      <c r="X184" s="20">
        <f t="shared" si="14"/>
        <v>46031</v>
      </c>
      <c r="Y184" s="20">
        <f t="shared" si="14"/>
        <v>46760</v>
      </c>
      <c r="Z184" s="21" t="s">
        <v>141</v>
      </c>
      <c r="AA184" s="21" t="s">
        <v>152</v>
      </c>
      <c r="AB184" s="21" t="s">
        <v>141</v>
      </c>
      <c r="AC184" s="21" t="s">
        <v>249</v>
      </c>
    </row>
    <row r="185" spans="1:183" ht="45">
      <c r="A185" s="21" t="s">
        <v>1145</v>
      </c>
      <c r="B185" s="21" t="s">
        <v>1146</v>
      </c>
      <c r="C185" s="21" t="s">
        <v>1146</v>
      </c>
      <c r="D185" s="98">
        <v>44935</v>
      </c>
      <c r="E185" s="98">
        <v>45665</v>
      </c>
      <c r="F185" s="21" t="s">
        <v>165</v>
      </c>
      <c r="G185" s="20">
        <v>46395</v>
      </c>
      <c r="H185" s="21" t="s">
        <v>157</v>
      </c>
      <c r="I185" s="20">
        <v>45108</v>
      </c>
      <c r="J185" s="21" t="s">
        <v>1156</v>
      </c>
      <c r="K185" s="21" t="s">
        <v>143</v>
      </c>
      <c r="L185" s="22" t="s">
        <v>1157</v>
      </c>
      <c r="M185" s="21" t="s">
        <v>159</v>
      </c>
      <c r="N185" s="21" t="s">
        <v>1150</v>
      </c>
      <c r="O185" s="21" t="s">
        <v>465</v>
      </c>
      <c r="P185" s="21" t="s">
        <v>185</v>
      </c>
      <c r="Q185" s="24">
        <v>500000</v>
      </c>
      <c r="R185" s="24">
        <v>2000000</v>
      </c>
      <c r="S185" s="24">
        <v>0</v>
      </c>
      <c r="T185" s="21" t="s">
        <v>150</v>
      </c>
      <c r="U185" s="21" t="s">
        <v>1151</v>
      </c>
      <c r="V185" s="21" t="s">
        <v>157</v>
      </c>
      <c r="W185" s="132" t="s">
        <v>1152</v>
      </c>
      <c r="X185" s="20">
        <f t="shared" si="14"/>
        <v>46031</v>
      </c>
      <c r="Y185" s="20">
        <f t="shared" si="14"/>
        <v>46760</v>
      </c>
      <c r="Z185" s="21" t="s">
        <v>141</v>
      </c>
      <c r="AA185" s="21" t="s">
        <v>152</v>
      </c>
      <c r="AB185" s="21"/>
      <c r="AC185" s="21" t="s">
        <v>249</v>
      </c>
    </row>
    <row r="186" spans="1:183">
      <c r="A186" s="21" t="s">
        <v>1158</v>
      </c>
      <c r="B186" s="21" t="s">
        <v>1159</v>
      </c>
      <c r="C186" s="18" t="s">
        <v>1160</v>
      </c>
      <c r="D186" s="98">
        <v>45019</v>
      </c>
      <c r="E186" s="98">
        <v>46114</v>
      </c>
      <c r="F186" s="21" t="s">
        <v>152</v>
      </c>
      <c r="G186" s="98">
        <v>46114</v>
      </c>
      <c r="H186" s="21" t="s">
        <v>140</v>
      </c>
      <c r="I186" s="20">
        <v>45384</v>
      </c>
      <c r="J186" s="21" t="s">
        <v>1161</v>
      </c>
      <c r="K186" s="21" t="s">
        <v>143</v>
      </c>
      <c r="L186" s="22" t="s">
        <v>1162</v>
      </c>
      <c r="M186" s="21" t="s">
        <v>497</v>
      </c>
      <c r="N186" s="21" t="s">
        <v>619</v>
      </c>
      <c r="O186" s="21" t="s">
        <v>481</v>
      </c>
      <c r="P186" s="21" t="s">
        <v>1163</v>
      </c>
      <c r="Q186" s="24">
        <v>160000</v>
      </c>
      <c r="R186" s="24">
        <v>4800000</v>
      </c>
      <c r="S186" s="24">
        <v>0</v>
      </c>
      <c r="T186" s="21" t="s">
        <v>150</v>
      </c>
      <c r="U186" s="21" t="s">
        <v>151</v>
      </c>
      <c r="V186" s="21" t="s">
        <v>140</v>
      </c>
      <c r="W186" s="60"/>
      <c r="X186" s="20">
        <f t="shared" si="14"/>
        <v>46115</v>
      </c>
      <c r="Y186" s="20">
        <f t="shared" si="14"/>
        <v>47210</v>
      </c>
      <c r="Z186" s="21" t="s">
        <v>141</v>
      </c>
      <c r="AA186" s="21" t="s">
        <v>152</v>
      </c>
      <c r="AB186" s="21" t="s">
        <v>141</v>
      </c>
      <c r="AC186" s="21" t="s">
        <v>681</v>
      </c>
    </row>
    <row r="187" spans="1:183" ht="60">
      <c r="A187" s="290" t="s">
        <v>1164</v>
      </c>
      <c r="B187" s="290" t="s">
        <v>1165</v>
      </c>
      <c r="C187" s="290" t="s">
        <v>1166</v>
      </c>
      <c r="D187" s="291">
        <v>45016</v>
      </c>
      <c r="E187" s="291">
        <v>45594</v>
      </c>
      <c r="F187" s="290" t="s">
        <v>165</v>
      </c>
      <c r="G187" s="291">
        <v>46324</v>
      </c>
      <c r="H187" s="290" t="s">
        <v>157</v>
      </c>
      <c r="I187" s="291">
        <v>45441</v>
      </c>
      <c r="J187" s="290" t="s">
        <v>1167</v>
      </c>
      <c r="K187" s="292" t="s">
        <v>487</v>
      </c>
      <c r="L187" s="290">
        <v>3017251</v>
      </c>
      <c r="M187" s="290" t="s">
        <v>145</v>
      </c>
      <c r="N187" s="290" t="s">
        <v>1168</v>
      </c>
      <c r="O187" s="290" t="s">
        <v>256</v>
      </c>
      <c r="P187" s="293" t="s">
        <v>276</v>
      </c>
      <c r="Q187" s="294">
        <v>55593</v>
      </c>
      <c r="R187" s="294">
        <v>166779</v>
      </c>
      <c r="S187" s="295">
        <v>0</v>
      </c>
      <c r="T187" s="290" t="s">
        <v>150</v>
      </c>
      <c r="U187" s="290" t="s">
        <v>163</v>
      </c>
      <c r="V187" s="292" t="s">
        <v>140</v>
      </c>
      <c r="W187" s="290" t="s">
        <v>1169</v>
      </c>
      <c r="X187" s="296">
        <f>DATE(YEAR(D187) + 3, MONTH(D187), DAY(D187))</f>
        <v>46112</v>
      </c>
      <c r="Y187" s="296">
        <f>DATE(YEAR(E187) + 3, MONTH(E187), DAY(E187))</f>
        <v>46689</v>
      </c>
      <c r="Z187" s="296" t="s">
        <v>141</v>
      </c>
      <c r="AA187" s="292" t="s">
        <v>152</v>
      </c>
      <c r="AB187" s="292" t="s">
        <v>141</v>
      </c>
      <c r="AC187" s="296" t="s">
        <v>153</v>
      </c>
      <c r="AD187" s="297"/>
      <c r="AE187" s="297"/>
      <c r="AF187" s="297"/>
      <c r="AG187" s="297"/>
      <c r="AH187" s="297"/>
      <c r="AI187" s="297"/>
      <c r="AJ187" s="297"/>
      <c r="AK187" s="297"/>
      <c r="AL187" s="297"/>
      <c r="AM187" s="297"/>
      <c r="AN187" s="297"/>
      <c r="AO187" s="297"/>
      <c r="AP187" s="297"/>
      <c r="AQ187" s="297"/>
      <c r="AR187" s="297"/>
      <c r="AS187" s="297"/>
      <c r="AT187" s="297"/>
      <c r="AU187" s="297"/>
      <c r="AV187" s="297"/>
      <c r="AW187" s="297"/>
      <c r="AX187" s="297"/>
      <c r="AY187" s="297"/>
      <c r="AZ187" s="297"/>
      <c r="BA187" s="297"/>
      <c r="BB187" s="297"/>
      <c r="BC187" s="297"/>
      <c r="BD187" s="297"/>
      <c r="BE187" s="297"/>
      <c r="BF187" s="297"/>
      <c r="BG187" s="297"/>
      <c r="BH187" s="297"/>
      <c r="BI187" s="297"/>
      <c r="BJ187" s="297"/>
      <c r="BK187" s="297"/>
      <c r="BL187" s="297"/>
      <c r="BM187" s="297"/>
      <c r="BN187" s="297"/>
      <c r="BO187" s="297"/>
      <c r="BP187" s="297"/>
      <c r="BQ187" s="297"/>
      <c r="BR187" s="297"/>
      <c r="BS187" s="297"/>
      <c r="BT187" s="297"/>
      <c r="BU187" s="297"/>
      <c r="BV187" s="297"/>
      <c r="BW187" s="297"/>
      <c r="BX187" s="297"/>
      <c r="BY187" s="297"/>
      <c r="BZ187" s="297"/>
      <c r="CA187" s="297"/>
      <c r="CB187" s="297"/>
      <c r="CC187" s="297"/>
      <c r="CD187" s="297"/>
      <c r="CE187" s="297"/>
      <c r="CF187" s="297"/>
      <c r="CG187" s="297"/>
      <c r="CH187" s="297"/>
      <c r="CI187" s="297"/>
      <c r="CJ187" s="297"/>
      <c r="CK187" s="297"/>
      <c r="CL187" s="297"/>
      <c r="CM187" s="297"/>
      <c r="CN187" s="297"/>
      <c r="CO187" s="297"/>
      <c r="CP187" s="297"/>
      <c r="CQ187" s="297"/>
      <c r="CR187" s="297"/>
      <c r="CS187" s="297"/>
      <c r="CT187" s="297"/>
      <c r="CU187" s="297"/>
      <c r="CV187" s="297"/>
      <c r="CW187" s="297"/>
      <c r="CX187" s="297"/>
      <c r="CY187" s="297"/>
      <c r="CZ187" s="297"/>
      <c r="DA187" s="297"/>
      <c r="DB187" s="297"/>
      <c r="DC187" s="297"/>
      <c r="DD187" s="297"/>
      <c r="DE187" s="297"/>
      <c r="DF187" s="297"/>
      <c r="DG187" s="297"/>
      <c r="DH187" s="297"/>
      <c r="DI187" s="297"/>
      <c r="DJ187" s="297"/>
      <c r="DK187" s="297"/>
      <c r="DL187" s="297"/>
      <c r="DM187" s="297"/>
      <c r="DN187" s="297"/>
      <c r="DO187" s="297"/>
      <c r="DP187" s="297"/>
      <c r="DQ187" s="297"/>
      <c r="DR187" s="297"/>
      <c r="DS187" s="297"/>
      <c r="DT187" s="297"/>
      <c r="DU187" s="297"/>
      <c r="DV187" s="297"/>
      <c r="DW187" s="297"/>
      <c r="DX187" s="297"/>
      <c r="DY187" s="297"/>
      <c r="DZ187" s="297"/>
      <c r="EA187" s="297"/>
      <c r="EB187" s="297"/>
      <c r="EC187" s="297"/>
      <c r="ED187" s="297"/>
      <c r="EE187" s="297"/>
      <c r="EF187" s="297"/>
      <c r="EG187" s="297"/>
      <c r="EH187" s="297"/>
      <c r="EI187" s="297"/>
      <c r="EJ187" s="297"/>
      <c r="EK187" s="297"/>
      <c r="EL187" s="297"/>
      <c r="EM187" s="297"/>
      <c r="EN187" s="297"/>
      <c r="EO187" s="297"/>
      <c r="EP187" s="297"/>
      <c r="EQ187" s="297"/>
      <c r="ER187" s="297"/>
      <c r="ES187" s="297"/>
      <c r="ET187" s="297"/>
      <c r="EU187" s="297"/>
      <c r="EV187" s="297"/>
      <c r="EW187" s="297"/>
      <c r="EX187" s="297"/>
      <c r="EY187" s="297"/>
      <c r="EZ187" s="297"/>
      <c r="FA187" s="297"/>
      <c r="FB187" s="297"/>
      <c r="FC187" s="297"/>
      <c r="FD187" s="297"/>
      <c r="FE187" s="297"/>
      <c r="FF187" s="297"/>
      <c r="FG187" s="297"/>
      <c r="FH187" s="297"/>
      <c r="FI187" s="297"/>
      <c r="FJ187" s="297"/>
      <c r="FK187" s="297"/>
      <c r="FL187" s="297"/>
      <c r="FM187" s="297"/>
      <c r="FN187" s="297"/>
      <c r="FO187" s="297"/>
      <c r="FP187" s="297"/>
      <c r="FQ187" s="297"/>
      <c r="FR187" s="297"/>
      <c r="FS187" s="297"/>
      <c r="FT187" s="297"/>
      <c r="FU187" s="297"/>
      <c r="FV187" s="297"/>
      <c r="FW187" s="297"/>
      <c r="FX187" s="297"/>
      <c r="FY187" s="297"/>
      <c r="FZ187" s="297"/>
      <c r="GA187" s="297"/>
    </row>
    <row r="188" spans="1:183" s="106" customFormat="1" ht="60">
      <c r="A188" s="106" t="s">
        <v>1170</v>
      </c>
      <c r="B188" s="298" t="s">
        <v>1171</v>
      </c>
      <c r="C188" s="86" t="s">
        <v>1172</v>
      </c>
      <c r="D188" s="299">
        <v>45017</v>
      </c>
      <c r="E188" s="108">
        <v>46112</v>
      </c>
      <c r="F188" s="106" t="s">
        <v>152</v>
      </c>
      <c r="G188" s="93">
        <v>46112</v>
      </c>
      <c r="H188" s="106" t="s">
        <v>140</v>
      </c>
      <c r="I188" s="93">
        <v>45065</v>
      </c>
      <c r="J188" s="300" t="s">
        <v>1173</v>
      </c>
      <c r="K188" s="106" t="s">
        <v>487</v>
      </c>
      <c r="L188" s="298">
        <v>11406613</v>
      </c>
      <c r="M188" s="106" t="s">
        <v>145</v>
      </c>
      <c r="N188" s="106" t="s">
        <v>1174</v>
      </c>
      <c r="O188" s="106" t="s">
        <v>1000</v>
      </c>
      <c r="P188" s="106" t="s">
        <v>148</v>
      </c>
      <c r="Q188" s="112" t="s">
        <v>1175</v>
      </c>
      <c r="R188" s="112" t="s">
        <v>1176</v>
      </c>
      <c r="S188" s="301">
        <v>0</v>
      </c>
      <c r="T188" s="106" t="s">
        <v>1177</v>
      </c>
      <c r="U188" s="106" t="s">
        <v>1178</v>
      </c>
      <c r="V188" s="106" t="s">
        <v>140</v>
      </c>
      <c r="W188" s="275"/>
      <c r="Z188" s="302" t="s">
        <v>141</v>
      </c>
      <c r="AA188" s="106" t="s">
        <v>141</v>
      </c>
      <c r="AB188" s="265" t="s">
        <v>141</v>
      </c>
      <c r="AC188" s="106" t="s">
        <v>289</v>
      </c>
      <c r="AD188" s="17"/>
      <c r="AE188" s="17"/>
      <c r="AF188" s="17"/>
      <c r="AG188" s="17"/>
      <c r="AH188" s="17"/>
      <c r="AI188" s="17"/>
      <c r="AJ188" s="17"/>
      <c r="AK188" s="17"/>
      <c r="AL188" s="17"/>
      <c r="AM188" s="17"/>
      <c r="AN188" s="17"/>
      <c r="AO188" s="17"/>
      <c r="AP188" s="17"/>
      <c r="AQ188" s="17"/>
      <c r="AR188" s="17"/>
      <c r="AS188" s="17"/>
      <c r="AT188" s="17"/>
      <c r="AU188" s="17"/>
      <c r="AV188" s="17"/>
      <c r="AW188" s="17"/>
      <c r="AX188" s="17"/>
      <c r="AY188" s="17"/>
      <c r="AZ188" s="17"/>
      <c r="BA188" s="17"/>
      <c r="BB188" s="17"/>
      <c r="BC188" s="17"/>
      <c r="BD188" s="17"/>
      <c r="BE188" s="17"/>
      <c r="BF188" s="17"/>
      <c r="BG188" s="17"/>
      <c r="BH188" s="17"/>
      <c r="BI188" s="17"/>
      <c r="BJ188" s="17"/>
      <c r="BK188" s="17"/>
      <c r="BL188" s="17"/>
      <c r="BM188" s="17"/>
      <c r="BN188" s="17"/>
      <c r="BO188" s="17"/>
      <c r="BP188" s="17"/>
      <c r="BQ188" s="17"/>
      <c r="BR188" s="17"/>
      <c r="BS188" s="17"/>
      <c r="BT188" s="17"/>
      <c r="BU188" s="17"/>
      <c r="BV188" s="17"/>
      <c r="BW188" s="17"/>
      <c r="BX188" s="17"/>
      <c r="BY188" s="17"/>
      <c r="BZ188" s="17"/>
      <c r="CA188" s="17"/>
      <c r="CB188" s="17"/>
      <c r="CC188" s="17"/>
      <c r="CD188" s="17"/>
      <c r="CE188" s="17"/>
      <c r="CF188" s="17"/>
      <c r="CG188" s="17"/>
      <c r="CH188" s="17"/>
      <c r="CI188" s="17"/>
      <c r="CJ188" s="17"/>
      <c r="CK188" s="17"/>
      <c r="CL188" s="17"/>
      <c r="CM188" s="17"/>
      <c r="CN188" s="17"/>
      <c r="CO188" s="17"/>
      <c r="CP188" s="17"/>
      <c r="CQ188" s="17"/>
      <c r="CR188" s="17"/>
      <c r="CS188" s="17"/>
      <c r="CT188" s="17"/>
      <c r="CU188" s="17"/>
      <c r="CV188" s="17"/>
      <c r="CW188" s="17"/>
      <c r="CX188" s="17"/>
      <c r="CY188" s="17"/>
      <c r="CZ188" s="17"/>
      <c r="DA188" s="17"/>
      <c r="DB188" s="17"/>
      <c r="DC188" s="17"/>
      <c r="DD188" s="17"/>
      <c r="DE188" s="17"/>
      <c r="DF188" s="17"/>
      <c r="DG188" s="17"/>
      <c r="DH188" s="17"/>
      <c r="DI188" s="17"/>
      <c r="DJ188" s="17"/>
      <c r="DK188" s="17"/>
      <c r="DL188" s="17"/>
      <c r="DM188" s="17"/>
      <c r="DN188" s="17"/>
      <c r="DO188" s="17"/>
      <c r="DP188" s="17"/>
      <c r="DQ188" s="17"/>
      <c r="DR188" s="17"/>
      <c r="DS188" s="17"/>
      <c r="DT188" s="17"/>
      <c r="DU188" s="17"/>
      <c r="DV188" s="17"/>
      <c r="DW188" s="17"/>
      <c r="DX188" s="17"/>
      <c r="DY188" s="17"/>
      <c r="DZ188" s="17"/>
      <c r="EA188" s="17"/>
      <c r="EB188" s="17"/>
      <c r="EC188" s="17"/>
      <c r="ED188" s="17"/>
      <c r="EE188" s="17"/>
      <c r="EF188" s="17"/>
      <c r="EG188" s="17"/>
      <c r="EH188" s="17"/>
      <c r="EI188" s="17"/>
      <c r="EJ188" s="17"/>
      <c r="EK188" s="17"/>
      <c r="EL188" s="17"/>
      <c r="EM188" s="17"/>
      <c r="EN188" s="17"/>
      <c r="EO188" s="111"/>
    </row>
    <row r="189" spans="1:183" s="54" customFormat="1" ht="45">
      <c r="A189" s="106" t="s">
        <v>1179</v>
      </c>
      <c r="B189" s="303" t="s">
        <v>1180</v>
      </c>
      <c r="C189" s="304" t="s">
        <v>1181</v>
      </c>
      <c r="D189" s="108">
        <v>45065</v>
      </c>
      <c r="E189" s="108">
        <v>45352</v>
      </c>
      <c r="F189" s="106" t="s">
        <v>152</v>
      </c>
      <c r="G189" s="305">
        <v>45352</v>
      </c>
      <c r="H189" s="106" t="s">
        <v>140</v>
      </c>
      <c r="I189" s="93">
        <v>45062</v>
      </c>
      <c r="J189" s="106" t="s">
        <v>1182</v>
      </c>
      <c r="K189" s="106" t="s">
        <v>1148</v>
      </c>
      <c r="L189" s="306">
        <v>2114954</v>
      </c>
      <c r="M189" s="106" t="s">
        <v>145</v>
      </c>
      <c r="N189" s="106" t="s">
        <v>1183</v>
      </c>
      <c r="O189" s="307" t="s">
        <v>1184</v>
      </c>
      <c r="P189" s="106" t="s">
        <v>148</v>
      </c>
      <c r="Q189" s="112">
        <v>38657.5</v>
      </c>
      <c r="R189" s="112">
        <v>38657.5</v>
      </c>
      <c r="S189" s="301">
        <v>0</v>
      </c>
      <c r="T189" s="106" t="s">
        <v>1177</v>
      </c>
      <c r="U189" s="106" t="s">
        <v>1178</v>
      </c>
      <c r="V189" s="106" t="s">
        <v>140</v>
      </c>
      <c r="W189" s="275"/>
      <c r="X189" s="106"/>
      <c r="Y189" s="106"/>
      <c r="Z189" s="302" t="s">
        <v>141</v>
      </c>
      <c r="AA189" s="106" t="s">
        <v>141</v>
      </c>
      <c r="AB189" s="265" t="s">
        <v>141</v>
      </c>
      <c r="AC189" s="54" t="s">
        <v>249</v>
      </c>
      <c r="AD189" s="17"/>
      <c r="AE189" s="17"/>
      <c r="AF189" s="17"/>
      <c r="AG189" s="17"/>
      <c r="AH189" s="17"/>
      <c r="AI189" s="17"/>
      <c r="AJ189" s="17"/>
      <c r="AK189" s="17"/>
      <c r="AL189" s="17"/>
      <c r="AM189" s="17"/>
      <c r="AN189" s="17"/>
      <c r="AO189" s="17"/>
      <c r="AP189" s="17"/>
      <c r="AQ189" s="17"/>
      <c r="AR189" s="17"/>
      <c r="AS189" s="17"/>
      <c r="AT189" s="17"/>
      <c r="AU189" s="17"/>
      <c r="AV189" s="17"/>
      <c r="AW189" s="17"/>
      <c r="AX189" s="17"/>
      <c r="AY189" s="17"/>
      <c r="AZ189" s="17"/>
      <c r="BA189" s="17"/>
      <c r="BB189" s="17"/>
      <c r="BC189" s="17"/>
      <c r="BD189" s="17"/>
      <c r="BE189" s="17"/>
      <c r="BF189" s="17"/>
      <c r="BG189" s="17"/>
      <c r="BH189" s="17"/>
      <c r="BI189" s="17"/>
      <c r="BJ189" s="17"/>
      <c r="BK189" s="17"/>
      <c r="BL189" s="17"/>
      <c r="BM189" s="17"/>
      <c r="BN189" s="17"/>
      <c r="BO189" s="17"/>
      <c r="BP189" s="17"/>
      <c r="BQ189" s="17"/>
      <c r="BR189" s="17"/>
      <c r="BS189" s="17"/>
      <c r="BT189" s="17"/>
      <c r="BU189" s="17"/>
      <c r="BV189" s="17"/>
      <c r="BW189" s="17"/>
      <c r="BX189" s="17"/>
      <c r="BY189" s="17"/>
      <c r="BZ189" s="17"/>
      <c r="CA189" s="17"/>
      <c r="CB189" s="17"/>
      <c r="CC189" s="17"/>
      <c r="CD189" s="17"/>
      <c r="CE189" s="17"/>
      <c r="CF189" s="17"/>
      <c r="CG189" s="17"/>
      <c r="CH189" s="17"/>
      <c r="CI189" s="17"/>
      <c r="CJ189" s="17"/>
      <c r="CK189" s="17"/>
      <c r="CL189" s="17"/>
      <c r="CM189" s="17"/>
      <c r="CN189" s="17"/>
      <c r="CO189" s="17"/>
      <c r="CP189" s="17"/>
      <c r="CQ189" s="17"/>
      <c r="CR189" s="17"/>
      <c r="CS189" s="17"/>
      <c r="CT189" s="17"/>
      <c r="CU189" s="17"/>
      <c r="CV189" s="17"/>
      <c r="CW189" s="17"/>
      <c r="CX189" s="17"/>
      <c r="CY189" s="17"/>
      <c r="CZ189" s="17"/>
      <c r="DA189" s="17"/>
      <c r="DB189" s="17"/>
      <c r="DC189" s="17"/>
      <c r="DD189" s="17"/>
      <c r="DE189" s="17"/>
      <c r="DF189" s="17"/>
      <c r="DG189" s="17"/>
      <c r="DH189" s="17"/>
      <c r="DI189" s="17"/>
      <c r="DJ189" s="17"/>
      <c r="DK189" s="17"/>
      <c r="DL189" s="17"/>
      <c r="DM189" s="17"/>
      <c r="DN189" s="17"/>
      <c r="DO189" s="17"/>
      <c r="DP189" s="17"/>
      <c r="DQ189" s="17"/>
      <c r="DR189" s="17"/>
      <c r="DS189" s="17"/>
      <c r="DT189" s="17"/>
      <c r="DU189" s="17"/>
      <c r="DV189" s="17"/>
      <c r="DW189" s="17"/>
      <c r="DX189" s="17"/>
      <c r="DY189" s="17"/>
      <c r="DZ189" s="17"/>
      <c r="EA189" s="17"/>
      <c r="EB189" s="17"/>
      <c r="EC189" s="17"/>
      <c r="ED189" s="17"/>
      <c r="EE189" s="17"/>
      <c r="EF189" s="17"/>
      <c r="EG189" s="17"/>
      <c r="EH189" s="17"/>
      <c r="EI189" s="17"/>
      <c r="EJ189" s="17"/>
      <c r="EK189" s="17"/>
      <c r="EL189" s="17"/>
      <c r="EM189" s="17"/>
      <c r="EN189" s="17"/>
      <c r="EO189" s="173"/>
    </row>
    <row r="190" spans="1:183" ht="75">
      <c r="A190" s="54" t="s">
        <v>1185</v>
      </c>
      <c r="B190" s="106" t="s">
        <v>1186</v>
      </c>
      <c r="C190" s="86" t="s">
        <v>1187</v>
      </c>
      <c r="D190" s="308">
        <v>45030</v>
      </c>
      <c r="E190" s="309">
        <v>45016</v>
      </c>
      <c r="F190" s="106" t="s">
        <v>152</v>
      </c>
      <c r="G190" s="308">
        <v>45382</v>
      </c>
      <c r="H190" s="106"/>
      <c r="I190" s="302">
        <v>45076</v>
      </c>
      <c r="J190" s="310" t="s">
        <v>1188</v>
      </c>
      <c r="K190" s="106" t="s">
        <v>963</v>
      </c>
      <c r="L190" s="106"/>
      <c r="M190" s="303" t="s">
        <v>145</v>
      </c>
      <c r="N190" s="311" t="s">
        <v>920</v>
      </c>
      <c r="O190" s="311" t="s">
        <v>1189</v>
      </c>
      <c r="P190" s="303" t="s">
        <v>148</v>
      </c>
      <c r="Q190" s="311" t="s">
        <v>1190</v>
      </c>
      <c r="R190" s="311" t="s">
        <v>1190</v>
      </c>
      <c r="S190" s="301">
        <v>0</v>
      </c>
      <c r="T190" s="106" t="s">
        <v>1177</v>
      </c>
      <c r="U190" s="303" t="s">
        <v>1178</v>
      </c>
      <c r="V190" s="106" t="s">
        <v>140</v>
      </c>
      <c r="W190" s="275"/>
      <c r="X190" s="106"/>
      <c r="Y190" s="106"/>
      <c r="Z190" s="106" t="s">
        <v>141</v>
      </c>
      <c r="AA190" s="106" t="s">
        <v>141</v>
      </c>
      <c r="AB190" s="106" t="s">
        <v>141</v>
      </c>
      <c r="AC190" s="32" t="s">
        <v>249</v>
      </c>
    </row>
    <row r="191" spans="1:183" ht="60">
      <c r="A191" s="54" t="s">
        <v>1191</v>
      </c>
      <c r="B191" s="312" t="s">
        <v>1192</v>
      </c>
      <c r="C191" s="313" t="s">
        <v>1193</v>
      </c>
      <c r="D191" s="314">
        <v>45139</v>
      </c>
      <c r="E191" s="314">
        <v>45413</v>
      </c>
      <c r="F191" s="292" t="s">
        <v>152</v>
      </c>
      <c r="G191" s="314">
        <v>45413</v>
      </c>
      <c r="H191" s="54"/>
      <c r="I191" s="61">
        <v>45077</v>
      </c>
      <c r="J191" s="312" t="s">
        <v>1194</v>
      </c>
      <c r="K191" s="54" t="s">
        <v>487</v>
      </c>
      <c r="L191" s="315">
        <v>4402220</v>
      </c>
      <c r="M191" s="292" t="s">
        <v>145</v>
      </c>
      <c r="N191" s="316" t="s">
        <v>1195</v>
      </c>
      <c r="O191" s="312" t="s">
        <v>1196</v>
      </c>
      <c r="P191" s="312" t="s">
        <v>1197</v>
      </c>
      <c r="Q191" s="312" t="s">
        <v>1198</v>
      </c>
      <c r="R191" s="312" t="s">
        <v>1198</v>
      </c>
      <c r="S191" s="295">
        <v>0</v>
      </c>
      <c r="T191" s="292" t="s">
        <v>1177</v>
      </c>
      <c r="U191" s="292" t="s">
        <v>1178</v>
      </c>
      <c r="V191" s="292" t="s">
        <v>140</v>
      </c>
      <c r="W191" s="169"/>
      <c r="X191" s="54"/>
      <c r="Y191" s="54"/>
      <c r="Z191" s="292" t="s">
        <v>141</v>
      </c>
      <c r="AA191" s="292" t="s">
        <v>141</v>
      </c>
      <c r="AB191" s="292" t="s">
        <v>141</v>
      </c>
      <c r="AC191" s="292" t="s">
        <v>277</v>
      </c>
    </row>
    <row r="192" spans="1:183" ht="210">
      <c r="A192" s="106" t="s">
        <v>1199</v>
      </c>
      <c r="B192" s="317" t="s">
        <v>1200</v>
      </c>
      <c r="C192" s="97" t="s">
        <v>1201</v>
      </c>
      <c r="D192" s="318">
        <v>45089</v>
      </c>
      <c r="E192" s="319">
        <v>45135</v>
      </c>
      <c r="F192" s="303" t="s">
        <v>152</v>
      </c>
      <c r="G192" s="319">
        <v>45135</v>
      </c>
      <c r="H192" s="17" t="s">
        <v>140</v>
      </c>
      <c r="I192" s="218">
        <v>45085</v>
      </c>
      <c r="J192" s="320" t="s">
        <v>1200</v>
      </c>
      <c r="M192" s="303" t="s">
        <v>145</v>
      </c>
      <c r="N192" s="320" t="s">
        <v>1202</v>
      </c>
      <c r="O192" s="320" t="s">
        <v>1203</v>
      </c>
      <c r="P192" s="17" t="s">
        <v>233</v>
      </c>
      <c r="Q192" s="286">
        <v>33800</v>
      </c>
      <c r="R192" s="286">
        <v>33800</v>
      </c>
      <c r="S192" s="301">
        <v>0</v>
      </c>
      <c r="T192" s="303" t="s">
        <v>1177</v>
      </c>
      <c r="U192" s="303" t="s">
        <v>1178</v>
      </c>
      <c r="V192" s="303" t="s">
        <v>140</v>
      </c>
      <c r="Z192" s="303" t="s">
        <v>141</v>
      </c>
      <c r="AA192" s="303" t="s">
        <v>141</v>
      </c>
      <c r="AB192" s="303" t="s">
        <v>141</v>
      </c>
      <c r="AC192" s="303" t="s">
        <v>277</v>
      </c>
    </row>
    <row r="193" spans="1:29" ht="165">
      <c r="A193" s="54" t="s">
        <v>1204</v>
      </c>
      <c r="B193" s="52" t="s">
        <v>1205</v>
      </c>
      <c r="C193" s="52" t="s">
        <v>1206</v>
      </c>
      <c r="D193" s="322">
        <v>45092</v>
      </c>
      <c r="E193" s="322">
        <v>45565</v>
      </c>
      <c r="F193" s="54" t="s">
        <v>572</v>
      </c>
      <c r="G193" s="322">
        <v>45565</v>
      </c>
      <c r="H193" s="54" t="s">
        <v>140</v>
      </c>
      <c r="I193" s="61">
        <v>45376</v>
      </c>
      <c r="J193" s="54" t="s">
        <v>1207</v>
      </c>
      <c r="K193" s="54" t="s">
        <v>143</v>
      </c>
      <c r="L193" s="54">
        <v>4490352</v>
      </c>
      <c r="M193" s="290" t="s">
        <v>145</v>
      </c>
      <c r="N193" s="54" t="s">
        <v>1208</v>
      </c>
      <c r="O193" s="54" t="s">
        <v>161</v>
      </c>
      <c r="P193" s="323" t="s">
        <v>233</v>
      </c>
      <c r="Q193" s="59">
        <v>100000</v>
      </c>
      <c r="R193" s="59">
        <v>100000</v>
      </c>
      <c r="S193" s="295">
        <v>0</v>
      </c>
      <c r="T193" s="54" t="s">
        <v>150</v>
      </c>
      <c r="U193" s="290" t="s">
        <v>163</v>
      </c>
      <c r="V193" s="54" t="s">
        <v>140</v>
      </c>
      <c r="W193" s="278" t="s">
        <v>141</v>
      </c>
      <c r="X193" s="296">
        <f>DATE(YEAR(D193) + 3, MONTH(D193), DAY(D193))</f>
        <v>46188</v>
      </c>
      <c r="Y193" s="296">
        <f>DATE(YEAR(E193) + 3, MONTH(E193), DAY(E193))</f>
        <v>46660</v>
      </c>
      <c r="Z193" s="54" t="s">
        <v>165</v>
      </c>
      <c r="AA193" s="54" t="s">
        <v>165</v>
      </c>
      <c r="AB193" s="54" t="s">
        <v>157</v>
      </c>
      <c r="AC193" s="54" t="s">
        <v>153</v>
      </c>
    </row>
    <row r="194" spans="1:29" ht="30">
      <c r="A194" s="32" t="s">
        <v>1209</v>
      </c>
      <c r="B194" s="324" t="s">
        <v>1210</v>
      </c>
      <c r="C194" s="325" t="s">
        <v>1211</v>
      </c>
      <c r="D194" s="326">
        <v>45079</v>
      </c>
      <c r="E194" s="326">
        <v>45171</v>
      </c>
      <c r="F194" s="32" t="s">
        <v>152</v>
      </c>
      <c r="G194" s="36">
        <v>45171</v>
      </c>
      <c r="H194" s="32" t="s">
        <v>140</v>
      </c>
      <c r="I194" s="32" t="s">
        <v>1122</v>
      </c>
      <c r="J194" s="32" t="s">
        <v>1212</v>
      </c>
      <c r="K194" s="32" t="s">
        <v>1213</v>
      </c>
      <c r="L194" s="32"/>
      <c r="M194" s="32" t="s">
        <v>145</v>
      </c>
      <c r="N194" s="32" t="s">
        <v>1214</v>
      </c>
      <c r="O194" s="32" t="s">
        <v>512</v>
      </c>
      <c r="P194" s="32" t="s">
        <v>233</v>
      </c>
      <c r="Q194" s="327">
        <v>52850.879999999997</v>
      </c>
      <c r="R194" s="327">
        <v>52850.879999999997</v>
      </c>
      <c r="S194" s="327">
        <v>0</v>
      </c>
      <c r="T194" s="32" t="s">
        <v>196</v>
      </c>
      <c r="U194" s="32" t="s">
        <v>163</v>
      </c>
      <c r="V194" s="32" t="s">
        <v>140</v>
      </c>
      <c r="W194" s="328" t="s">
        <v>141</v>
      </c>
      <c r="X194" s="328" t="s">
        <v>141</v>
      </c>
      <c r="Y194" s="328" t="s">
        <v>141</v>
      </c>
      <c r="Z194" s="328" t="s">
        <v>141</v>
      </c>
      <c r="AA194" s="328" t="s">
        <v>141</v>
      </c>
      <c r="AB194" s="328" t="s">
        <v>141</v>
      </c>
      <c r="AC194" s="32" t="s">
        <v>277</v>
      </c>
    </row>
    <row r="195" spans="1:29" ht="409.6">
      <c r="A195" s="106" t="s">
        <v>1215</v>
      </c>
      <c r="B195" s="86" t="s">
        <v>1216</v>
      </c>
      <c r="C195" s="52" t="s">
        <v>1217</v>
      </c>
      <c r="D195" s="108">
        <v>45108</v>
      </c>
      <c r="E195" s="108">
        <v>45461</v>
      </c>
      <c r="F195" s="106" t="s">
        <v>140</v>
      </c>
      <c r="G195" s="329">
        <v>45461</v>
      </c>
      <c r="H195" s="106" t="s">
        <v>140</v>
      </c>
      <c r="I195" s="93">
        <v>45107</v>
      </c>
      <c r="J195" s="106" t="s">
        <v>1218</v>
      </c>
      <c r="K195" s="106" t="s">
        <v>487</v>
      </c>
      <c r="L195" s="106">
        <v>6135165</v>
      </c>
      <c r="M195" s="252" t="s">
        <v>145</v>
      </c>
      <c r="N195" s="106" t="s">
        <v>1219</v>
      </c>
      <c r="O195" s="106" t="s">
        <v>174</v>
      </c>
      <c r="P195" s="106" t="s">
        <v>233</v>
      </c>
      <c r="Q195" s="112">
        <v>50000</v>
      </c>
      <c r="R195" s="112">
        <v>50000</v>
      </c>
      <c r="S195" s="112">
        <v>0</v>
      </c>
      <c r="T195" s="106" t="s">
        <v>1220</v>
      </c>
      <c r="U195" s="106" t="s">
        <v>197</v>
      </c>
      <c r="V195" s="106" t="s">
        <v>140</v>
      </c>
      <c r="W195" s="275" t="s">
        <v>141</v>
      </c>
      <c r="X195" s="296" t="s">
        <v>141</v>
      </c>
      <c r="Y195" s="302" t="s">
        <v>141</v>
      </c>
      <c r="Z195" s="106" t="s">
        <v>141</v>
      </c>
      <c r="AA195" s="106" t="s">
        <v>141</v>
      </c>
      <c r="AB195" s="106" t="s">
        <v>141</v>
      </c>
      <c r="AC195" s="106" t="s">
        <v>1221</v>
      </c>
    </row>
    <row r="196" spans="1:29" ht="60">
      <c r="A196" s="21" t="s">
        <v>1222</v>
      </c>
      <c r="B196" s="21" t="s">
        <v>1223</v>
      </c>
      <c r="C196" s="149" t="s">
        <v>1224</v>
      </c>
      <c r="D196" s="98">
        <v>45111</v>
      </c>
      <c r="E196" s="98">
        <v>46206</v>
      </c>
      <c r="F196" s="21" t="s">
        <v>140</v>
      </c>
      <c r="G196" s="98">
        <v>46206</v>
      </c>
      <c r="H196" s="21" t="s">
        <v>140</v>
      </c>
      <c r="I196" s="20">
        <v>45477</v>
      </c>
      <c r="J196" s="21" t="s">
        <v>1225</v>
      </c>
      <c r="K196" s="21" t="s">
        <v>143</v>
      </c>
      <c r="L196" s="21">
        <v>11830707</v>
      </c>
      <c r="M196" s="21" t="s">
        <v>172</v>
      </c>
      <c r="N196" s="21" t="s">
        <v>1226</v>
      </c>
      <c r="O196" s="21" t="s">
        <v>194</v>
      </c>
      <c r="P196" s="21" t="s">
        <v>1227</v>
      </c>
      <c r="Q196" s="24">
        <v>15000</v>
      </c>
      <c r="R196" s="24">
        <v>45000</v>
      </c>
      <c r="S196" s="24">
        <v>0</v>
      </c>
      <c r="T196" s="21" t="s">
        <v>150</v>
      </c>
      <c r="U196" s="21" t="s">
        <v>163</v>
      </c>
      <c r="V196" s="21" t="s">
        <v>140</v>
      </c>
      <c r="W196" s="132" t="s">
        <v>1228</v>
      </c>
      <c r="X196" s="330">
        <f t="shared" ref="X196:Y200" si="15">DATE(YEAR(D196) + 3, MONTH(D196), DAY(D196))</f>
        <v>46207</v>
      </c>
      <c r="Y196" s="331">
        <f t="shared" si="15"/>
        <v>47302</v>
      </c>
      <c r="Z196" s="21" t="s">
        <v>141</v>
      </c>
      <c r="AA196" s="21" t="s">
        <v>165</v>
      </c>
      <c r="AB196" s="21" t="s">
        <v>165</v>
      </c>
      <c r="AC196" s="21" t="s">
        <v>681</v>
      </c>
    </row>
    <row r="197" spans="1:29" ht="60">
      <c r="A197" s="21" t="s">
        <v>1222</v>
      </c>
      <c r="B197" s="21" t="s">
        <v>1223</v>
      </c>
      <c r="C197" s="149" t="s">
        <v>1224</v>
      </c>
      <c r="D197" s="98">
        <v>45111</v>
      </c>
      <c r="E197" s="98">
        <v>46206</v>
      </c>
      <c r="F197" s="21" t="s">
        <v>140</v>
      </c>
      <c r="G197" s="98">
        <v>46206</v>
      </c>
      <c r="H197" s="21" t="s">
        <v>140</v>
      </c>
      <c r="I197" s="20">
        <v>45477</v>
      </c>
      <c r="J197" s="21" t="s">
        <v>1229</v>
      </c>
      <c r="K197" s="21" t="s">
        <v>963</v>
      </c>
      <c r="L197" s="21" t="s">
        <v>141</v>
      </c>
      <c r="M197" s="21" t="s">
        <v>172</v>
      </c>
      <c r="N197" s="21" t="s">
        <v>1226</v>
      </c>
      <c r="O197" s="21" t="s">
        <v>194</v>
      </c>
      <c r="P197" s="21" t="s">
        <v>1227</v>
      </c>
      <c r="Q197" s="24">
        <v>15000</v>
      </c>
      <c r="R197" s="24">
        <v>45000</v>
      </c>
      <c r="S197" s="24">
        <v>0</v>
      </c>
      <c r="T197" s="21" t="s">
        <v>150</v>
      </c>
      <c r="U197" s="21" t="s">
        <v>163</v>
      </c>
      <c r="V197" s="21" t="s">
        <v>140</v>
      </c>
      <c r="W197" s="132" t="s">
        <v>1228</v>
      </c>
      <c r="X197" s="296">
        <f t="shared" si="15"/>
        <v>46207</v>
      </c>
      <c r="Y197" s="332">
        <f t="shared" si="15"/>
        <v>47302</v>
      </c>
      <c r="Z197" s="44" t="s">
        <v>141</v>
      </c>
      <c r="AA197" s="44" t="s">
        <v>165</v>
      </c>
      <c r="AB197" s="44" t="s">
        <v>165</v>
      </c>
      <c r="AC197" s="21" t="s">
        <v>681</v>
      </c>
    </row>
    <row r="198" spans="1:29" ht="60">
      <c r="A198" s="21" t="s">
        <v>1222</v>
      </c>
      <c r="B198" s="21" t="s">
        <v>1223</v>
      </c>
      <c r="C198" s="149" t="s">
        <v>1224</v>
      </c>
      <c r="D198" s="98">
        <v>45111</v>
      </c>
      <c r="E198" s="98">
        <v>46206</v>
      </c>
      <c r="F198" s="21" t="s">
        <v>140</v>
      </c>
      <c r="G198" s="98">
        <v>46206</v>
      </c>
      <c r="H198" s="21" t="s">
        <v>140</v>
      </c>
      <c r="I198" s="20">
        <v>45477</v>
      </c>
      <c r="J198" s="21" t="s">
        <v>1230</v>
      </c>
      <c r="K198" s="21" t="s">
        <v>143</v>
      </c>
      <c r="L198" s="21">
        <v>5057066</v>
      </c>
      <c r="M198" s="21" t="s">
        <v>172</v>
      </c>
      <c r="N198" s="21" t="s">
        <v>1226</v>
      </c>
      <c r="O198" s="21" t="s">
        <v>194</v>
      </c>
      <c r="P198" s="21" t="s">
        <v>1227</v>
      </c>
      <c r="Q198" s="24">
        <v>15000</v>
      </c>
      <c r="R198" s="24">
        <v>45000</v>
      </c>
      <c r="S198" s="24">
        <v>0</v>
      </c>
      <c r="T198" s="21" t="s">
        <v>150</v>
      </c>
      <c r="U198" s="21" t="s">
        <v>163</v>
      </c>
      <c r="V198" s="21" t="s">
        <v>140</v>
      </c>
      <c r="W198" s="132" t="s">
        <v>1228</v>
      </c>
      <c r="X198" s="296">
        <f t="shared" si="15"/>
        <v>46207</v>
      </c>
      <c r="Y198" s="296">
        <f t="shared" si="15"/>
        <v>47302</v>
      </c>
      <c r="Z198" s="21" t="s">
        <v>141</v>
      </c>
      <c r="AA198" s="44" t="s">
        <v>165</v>
      </c>
      <c r="AB198" s="44" t="s">
        <v>165</v>
      </c>
      <c r="AC198" s="21" t="s">
        <v>681</v>
      </c>
    </row>
    <row r="199" spans="1:29" ht="60">
      <c r="A199" s="21" t="s">
        <v>1222</v>
      </c>
      <c r="B199" s="21" t="s">
        <v>1223</v>
      </c>
      <c r="C199" s="149" t="s">
        <v>1224</v>
      </c>
      <c r="D199" s="98">
        <v>45111</v>
      </c>
      <c r="E199" s="98">
        <v>46206</v>
      </c>
      <c r="F199" s="21" t="s">
        <v>140</v>
      </c>
      <c r="G199" s="98">
        <v>46206</v>
      </c>
      <c r="H199" s="21" t="s">
        <v>140</v>
      </c>
      <c r="I199" s="20">
        <v>45477</v>
      </c>
      <c r="J199" s="21" t="s">
        <v>201</v>
      </c>
      <c r="K199" s="21" t="s">
        <v>143</v>
      </c>
      <c r="L199" s="21">
        <v>8575779</v>
      </c>
      <c r="M199" s="21" t="s">
        <v>172</v>
      </c>
      <c r="N199" s="21" t="s">
        <v>1226</v>
      </c>
      <c r="O199" s="21" t="s">
        <v>194</v>
      </c>
      <c r="P199" s="21" t="s">
        <v>1227</v>
      </c>
      <c r="Q199" s="24">
        <v>15000</v>
      </c>
      <c r="R199" s="24">
        <v>45000</v>
      </c>
      <c r="S199" s="24">
        <v>0</v>
      </c>
      <c r="T199" s="21" t="s">
        <v>150</v>
      </c>
      <c r="U199" s="21" t="s">
        <v>163</v>
      </c>
      <c r="V199" s="21" t="s">
        <v>140</v>
      </c>
      <c r="W199" s="132" t="s">
        <v>1228</v>
      </c>
      <c r="X199" s="296">
        <f t="shared" si="15"/>
        <v>46207</v>
      </c>
      <c r="Y199" s="296">
        <f t="shared" si="15"/>
        <v>47302</v>
      </c>
      <c r="Z199" s="21" t="s">
        <v>141</v>
      </c>
      <c r="AA199" s="44" t="s">
        <v>165</v>
      </c>
      <c r="AB199" s="44" t="s">
        <v>165</v>
      </c>
      <c r="AC199" s="21" t="s">
        <v>681</v>
      </c>
    </row>
    <row r="200" spans="1:29" ht="60">
      <c r="A200" s="113" t="s">
        <v>1222</v>
      </c>
      <c r="B200" s="113" t="s">
        <v>1223</v>
      </c>
      <c r="C200" s="333" t="s">
        <v>1224</v>
      </c>
      <c r="D200" s="138">
        <v>45111</v>
      </c>
      <c r="E200" s="138">
        <v>46206</v>
      </c>
      <c r="F200" s="113" t="s">
        <v>140</v>
      </c>
      <c r="G200" s="138">
        <v>46206</v>
      </c>
      <c r="H200" s="113" t="s">
        <v>140</v>
      </c>
      <c r="I200" s="92">
        <v>45477</v>
      </c>
      <c r="J200" s="113" t="s">
        <v>1231</v>
      </c>
      <c r="K200" s="113" t="s">
        <v>143</v>
      </c>
      <c r="L200" s="113">
        <v>3596465</v>
      </c>
      <c r="M200" s="113" t="s">
        <v>172</v>
      </c>
      <c r="N200" s="113" t="s">
        <v>1226</v>
      </c>
      <c r="O200" s="113" t="s">
        <v>194</v>
      </c>
      <c r="P200" s="113" t="s">
        <v>1227</v>
      </c>
      <c r="Q200" s="117">
        <v>15000</v>
      </c>
      <c r="R200" s="117">
        <v>45000</v>
      </c>
      <c r="S200" s="117">
        <v>0</v>
      </c>
      <c r="T200" s="113" t="s">
        <v>150</v>
      </c>
      <c r="U200" s="113" t="s">
        <v>163</v>
      </c>
      <c r="V200" s="113" t="s">
        <v>140</v>
      </c>
      <c r="W200" s="175" t="s">
        <v>1228</v>
      </c>
      <c r="X200" s="302">
        <f t="shared" si="15"/>
        <v>46207</v>
      </c>
      <c r="Y200" s="302">
        <f t="shared" si="15"/>
        <v>47302</v>
      </c>
      <c r="Z200" s="113" t="s">
        <v>141</v>
      </c>
      <c r="AA200" s="31" t="s">
        <v>165</v>
      </c>
      <c r="AB200" s="31" t="s">
        <v>165</v>
      </c>
      <c r="AC200" s="113" t="s">
        <v>681</v>
      </c>
    </row>
    <row r="201" spans="1:29" ht="45">
      <c r="A201" s="21" t="s">
        <v>1232</v>
      </c>
      <c r="B201" s="21" t="s">
        <v>1233</v>
      </c>
      <c r="C201" s="18" t="s">
        <v>1234</v>
      </c>
      <c r="D201" s="98">
        <v>44942</v>
      </c>
      <c r="E201" s="98">
        <v>45672</v>
      </c>
      <c r="F201" s="21" t="s">
        <v>157</v>
      </c>
      <c r="G201" s="20">
        <v>46402</v>
      </c>
      <c r="H201" s="21" t="s">
        <v>140</v>
      </c>
      <c r="I201" s="20">
        <v>45123</v>
      </c>
      <c r="J201" s="21" t="s">
        <v>1235</v>
      </c>
      <c r="K201" s="21"/>
      <c r="L201" s="21"/>
      <c r="M201" s="21" t="s">
        <v>159</v>
      </c>
      <c r="N201" s="21" t="s">
        <v>1236</v>
      </c>
      <c r="O201" s="21"/>
      <c r="P201" s="21"/>
      <c r="Q201" s="24">
        <v>500000</v>
      </c>
      <c r="R201" s="24">
        <v>2000000</v>
      </c>
      <c r="S201" s="24"/>
      <c r="T201" s="21" t="s">
        <v>150</v>
      </c>
      <c r="U201" s="21" t="s">
        <v>163</v>
      </c>
      <c r="V201" s="21" t="s">
        <v>140</v>
      </c>
      <c r="W201" s="334" t="s">
        <v>1237</v>
      </c>
      <c r="X201" s="21"/>
      <c r="Y201" s="21"/>
      <c r="Z201" s="21"/>
      <c r="AA201" s="21"/>
      <c r="AB201" s="21"/>
      <c r="AC201" s="21"/>
    </row>
  </sheetData>
  <protectedRanges>
    <protectedRange sqref="G39:G41 D39:E41" name="Fran to complete" securityDescriptor="O:WDG:WDD:(A;;CC;;;S-1-5-21-1763517092-2068791588-1232828436-22958)"/>
  </protectedRanges>
  <autoFilter ref="A1:GA201" xr:uid="{00000000-0001-0000-0000-000000000000}"/>
  <dataValidations count="6">
    <dataValidation type="date" allowBlank="1" showInputMessage="1" showErrorMessage="1" error="Please input a date in the specified field." sqref="AD40:AN41" xr:uid="{01BA96FC-04F8-4918-8023-D2FB2EE78773}">
      <formula1>36892</formula1>
      <formula2>47849</formula2>
    </dataValidation>
    <dataValidation type="list" allowBlank="1" showInputMessage="1" showErrorMessage="1" sqref="M148" xr:uid="{D19F3E38-8C1E-4D04-B403-8872E40660C0}">
      <formula1>"High,Medium,Low"</formula1>
    </dataValidation>
    <dataValidation type="list" allowBlank="1" showInputMessage="1" showErrorMessage="1" sqref="K89:K101 K107:K147 K149:K159 K173 K187 K47:K87 K2:K45 K103:K104" xr:uid="{CEA8C13A-4227-4EB6-BDD9-DD39D90D9857}">
      <formula1>"SME,VCSE,SME &amp; VCSE, No"</formula1>
    </dataValidation>
    <dataValidation type="list" allowBlank="1" showInputMessage="1" showErrorMessage="1" sqref="AB80:AB81 AB101:AB102 AB104 AB149 AB139 AB113:AB118 AB145:AB146 AB133 AB120:AB123 AB87:AB90 AB152:AB153 AB157 AB159 AB173 AB171 AB182:AB184 AB186:AB187 AB2:AB78 AB196:AB200" xr:uid="{4894609D-F1DA-42A1-B834-23F601A67708}">
      <formula1>"Yes, No, TBC, N/A"</formula1>
    </dataValidation>
    <dataValidation type="list" allowBlank="1" showInputMessage="1" showErrorMessage="1" sqref="AA101:AA102 AA104 AA149 AA139 AA113:AA118 AA145:AA146 AA133 AA120:AA123 AA82:AA90 AA152 AA173 AA171 AA182:AA185 AA187 AA2:AA80 AA196:AA200" xr:uid="{AD71A029-3124-463B-B461-F08E969EE02E}">
      <formula1>"Yes, No"</formula1>
    </dataValidation>
    <dataValidation type="list" allowBlank="1" showInputMessage="1" showErrorMessage="1" sqref="M102 M120 M125 M52:M78 M87:M88 M152 M46 M84 M173 M187 M49:M50 M2:M44 M193 M195" xr:uid="{9C97DA1B-06D0-421A-8FF4-883D6988E176}">
      <formula1>"Gold,Silver,Bronze"</formula1>
    </dataValidation>
  </dataValidations>
  <hyperlinks>
    <hyperlink ref="U52" r:id="rId1" xr:uid="{EB111A6E-6FBC-4966-85DF-C170BC7D2A46}"/>
    <hyperlink ref="U88" r:id="rId2" display="../../../../:f:/r/sites/LegalandGovernanceServicesTeam/Shared Documents/General/Deeds/Electronic Deed Index w.e.f.  20.2.2018 DO NOT DESTROY/DP 508  The National Literacy Trust?csf=1&amp;web=1&amp;e=64x13M" xr:uid="{D6F5FDAC-8B91-4CA3-A3BE-AA9D8933D6A9}"/>
    <hyperlink ref="U58" r:id="rId3" display="../../../../:f:/r/sites/LegalandGovernanceServicesTeam/Shared Documents/General/Deeds/Electronic Deed Index w.e.f.  20.2.2018 DO NOT DESTROY/DP1082  CA57104 Call Off Framework Agreement?csf=1&amp;web=1&amp;e=2KHpE2" xr:uid="{11652741-0AA0-4684-BE5D-7BF333F8BE7F}"/>
    <hyperlink ref="U78" r:id="rId4" display="../../../../:f:/r/sites/LegalandGovernanceServicesTeam/Shared Documents/General/Deeds/Electronic Deed Index w.e.f.  20.2.2018 DO NOT DESTROY/DP 811  CA49132  Basemap Ltd?csf=1&amp;web=1&amp;e=1oL3cH" xr:uid="{B1F504CB-E52A-4CFE-A07A-0D2CAAE68368}"/>
    <hyperlink ref="U10" r:id="rId5" display="../../../../:f:/r/sites/LegalandGovernanceServicesTeam/Shared Documents/General/Deeds/Electronic Deed Index w.e.f.  20.2.2018 DO NOT DESTROY/DP1084 CA1421-Adult Skills Training Framework Programme?csf=1&amp;web=1&amp;e=p0BMsf" xr:uid="{1BC02E52-0BBD-4C82-AB50-2CE6DC75E845}"/>
    <hyperlink ref="U31" r:id="rId6" display="../../../../:f:/r/sites/LegalandGovernanceServicesTeam/Shared Documents/General/Deeds/Electronic Deed Index w.e.f.  20.2.2018 DO NOT DESTROY/DP 533 ECG Building Maintenance Limited TAs ECG Facilities Services?csf=1&amp;web=1&amp;e=NX5mZ1" xr:uid="{04030692-C55A-4828-84E4-FC553A96C781}"/>
    <hyperlink ref="U143" r:id="rId7" display="../../../../:f:/r/sites/LegalandGovernanceServicesTeam/Shared Documents/General/Deeds/Electronic Deed Index w.e.f.  20.2.2018 DO NOT DESTROY/DP 723 Consultancy Services Agreement Health Assured?csf=1&amp;web=1&amp;e=ORSS6H" xr:uid="{B3D4C4E9-0280-46EB-9CEC-7B1DFBAB460F}"/>
    <hyperlink ref="U11" r:id="rId8" display="../../../../:f:/r/sites/LegalandGovernanceServicesTeam/Shared Documents/General/Deeds/Electronic Deed Index w.e.f.  20.2.2018 DO NOT DESTROY/DP1091 Digital Skills Framework Courses Agreememnts?csf=1&amp;web=1&amp;e=1naAcK" xr:uid="{C739AAE9-7BC5-4959-AE77-C878854308ED}"/>
    <hyperlink ref="U112" r:id="rId9" display="../../../../:f:/r/sites/LegalandGovernanceServicesTeam/Shared Documents/General/Deeds/Electronic Deed Index w.e.f.  20.2.2018 DO NOT DESTROY/DP1096 CA1246 Consultancy Services Agreement Consultancy Services Agreement  Local Footfall Tracker?csf=1&amp;web=1&amp;e=2CjYw1" xr:uid="{7A3F3083-5238-4ADC-94B7-C4A408C81E00}"/>
  </hyperlinks>
  <pageMargins left="0.7" right="0.7" top="0.75" bottom="0.75" header="0.3" footer="0.3"/>
  <pageSetup paperSize="9"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79"/>
  <sheetViews>
    <sheetView showGridLines="0" workbookViewId="0">
      <selection activeCell="H43" sqref="H43"/>
    </sheetView>
  </sheetViews>
  <sheetFormatPr defaultColWidth="8.77734375" defaultRowHeight="14.4"/>
  <cols>
    <col min="1" max="1" width="13.44140625" style="3" customWidth="1"/>
    <col min="2" max="2" width="64.21875" style="3" customWidth="1"/>
    <col min="3" max="3" width="40.44140625" style="3" customWidth="1"/>
    <col min="4" max="4" width="23.33203125" style="3" bestFit="1" customWidth="1"/>
    <col min="5" max="5" width="0" style="3" hidden="1" customWidth="1"/>
    <col min="6" max="6" width="12.88671875" style="3" customWidth="1"/>
    <col min="7" max="16384" width="8.77734375" style="3"/>
  </cols>
  <sheetData>
    <row r="1" spans="1:4">
      <c r="A1" s="2"/>
      <c r="B1" s="2" t="s">
        <v>0</v>
      </c>
      <c r="C1" s="2" t="s">
        <v>1</v>
      </c>
      <c r="D1" s="2" t="s">
        <v>2</v>
      </c>
    </row>
    <row r="2" spans="1:4">
      <c r="A2" s="4">
        <v>58650</v>
      </c>
      <c r="B2" s="4" t="s">
        <v>33</v>
      </c>
      <c r="C2" s="4" t="s">
        <v>3</v>
      </c>
      <c r="D2" s="5">
        <v>45019.468055555597</v>
      </c>
    </row>
    <row r="3" spans="1:4">
      <c r="A3" s="4">
        <v>65954</v>
      </c>
      <c r="B3" s="4" t="s">
        <v>66</v>
      </c>
      <c r="C3" s="4" t="s">
        <v>3</v>
      </c>
      <c r="D3" s="5">
        <v>45028.758333333302</v>
      </c>
    </row>
    <row r="4" spans="1:4">
      <c r="A4" s="4">
        <v>62769</v>
      </c>
      <c r="B4" s="4" t="s">
        <v>54</v>
      </c>
      <c r="C4" s="4" t="s">
        <v>3</v>
      </c>
      <c r="D4" s="5">
        <v>45029.581944444399</v>
      </c>
    </row>
    <row r="5" spans="1:4" ht="26.4">
      <c r="A5" s="4">
        <v>73366</v>
      </c>
      <c r="B5" s="4" t="s">
        <v>82</v>
      </c>
      <c r="C5" s="4" t="s">
        <v>3</v>
      </c>
      <c r="D5" s="5">
        <v>45030.755555555603</v>
      </c>
    </row>
    <row r="6" spans="1:4" ht="26.4">
      <c r="A6" s="4">
        <v>73469</v>
      </c>
      <c r="B6" s="4" t="s">
        <v>85</v>
      </c>
      <c r="C6" s="4" t="s">
        <v>3</v>
      </c>
      <c r="D6" s="5">
        <v>45034.589583333298</v>
      </c>
    </row>
    <row r="7" spans="1:4">
      <c r="A7" s="4">
        <v>66537</v>
      </c>
      <c r="B7" s="4" t="s">
        <v>72</v>
      </c>
      <c r="C7" s="4"/>
      <c r="D7" s="5">
        <v>45035.717361111099</v>
      </c>
    </row>
    <row r="8" spans="1:4">
      <c r="A8" s="4">
        <v>60331</v>
      </c>
      <c r="B8" s="4" t="s">
        <v>44</v>
      </c>
      <c r="C8" s="4" t="s">
        <v>3</v>
      </c>
      <c r="D8" s="5">
        <v>45037.447916666701</v>
      </c>
    </row>
    <row r="9" spans="1:4">
      <c r="A9" s="4">
        <v>73212</v>
      </c>
      <c r="B9" s="4" t="s">
        <v>81</v>
      </c>
      <c r="C9" s="4" t="s">
        <v>3</v>
      </c>
      <c r="D9" s="5">
        <v>45037.6965277778</v>
      </c>
    </row>
    <row r="10" spans="1:4">
      <c r="A10" s="4">
        <v>59935</v>
      </c>
      <c r="B10" s="4" t="s">
        <v>41</v>
      </c>
      <c r="C10" s="4" t="s">
        <v>3</v>
      </c>
      <c r="D10" s="5">
        <v>45040.402777777803</v>
      </c>
    </row>
    <row r="11" spans="1:4" ht="26.4">
      <c r="A11" s="4">
        <v>73740</v>
      </c>
      <c r="B11" s="4" t="s">
        <v>90</v>
      </c>
      <c r="C11" s="4" t="s">
        <v>3</v>
      </c>
      <c r="D11" s="5">
        <v>45042.631249999999</v>
      </c>
    </row>
    <row r="12" spans="1:4">
      <c r="A12" s="4">
        <v>65762</v>
      </c>
      <c r="B12" s="4" t="s">
        <v>63</v>
      </c>
      <c r="C12" s="4"/>
      <c r="D12" s="5">
        <v>45043.7590277778</v>
      </c>
    </row>
    <row r="13" spans="1:4">
      <c r="A13" s="4">
        <v>56345</v>
      </c>
      <c r="B13" s="4" t="s">
        <v>16</v>
      </c>
      <c r="C13" s="4" t="s">
        <v>3</v>
      </c>
      <c r="D13" s="5">
        <v>45055.601388888899</v>
      </c>
    </row>
    <row r="14" spans="1:4" ht="26.4">
      <c r="A14" s="4">
        <v>54475</v>
      </c>
      <c r="B14" s="4" t="s">
        <v>12</v>
      </c>
      <c r="C14" s="4" t="s">
        <v>10</v>
      </c>
      <c r="D14" s="5">
        <v>45057.650694444397</v>
      </c>
    </row>
    <row r="15" spans="1:4" ht="26.4">
      <c r="A15" s="4">
        <v>74205</v>
      </c>
      <c r="B15" s="4" t="s">
        <v>94</v>
      </c>
      <c r="C15" s="4" t="s">
        <v>5</v>
      </c>
      <c r="D15" s="5">
        <v>45057.717361111099</v>
      </c>
    </row>
    <row r="16" spans="1:4">
      <c r="A16" s="4">
        <v>54215</v>
      </c>
      <c r="B16" s="4" t="s">
        <v>11</v>
      </c>
      <c r="C16" s="4"/>
      <c r="D16" s="5">
        <v>45062.429166666698</v>
      </c>
    </row>
    <row r="17" spans="1:4">
      <c r="A17" s="4">
        <v>57641</v>
      </c>
      <c r="B17" s="4" t="s">
        <v>26</v>
      </c>
      <c r="C17" s="4" t="s">
        <v>8</v>
      </c>
      <c r="D17" s="5">
        <v>45062.471527777801</v>
      </c>
    </row>
    <row r="18" spans="1:4">
      <c r="A18" s="4">
        <v>58318</v>
      </c>
      <c r="B18" s="4" t="s">
        <v>30</v>
      </c>
      <c r="C18" s="4"/>
      <c r="D18" s="5">
        <v>45064.53125</v>
      </c>
    </row>
    <row r="19" spans="1:4">
      <c r="A19" s="4">
        <v>68204</v>
      </c>
      <c r="B19" s="4" t="s">
        <v>76</v>
      </c>
      <c r="C19" s="4" t="s">
        <v>3</v>
      </c>
      <c r="D19" s="5">
        <v>45065.6784722222</v>
      </c>
    </row>
    <row r="20" spans="1:4">
      <c r="A20" s="4">
        <v>73729</v>
      </c>
      <c r="B20" s="4" t="s">
        <v>87</v>
      </c>
      <c r="C20" s="4" t="s">
        <v>3</v>
      </c>
      <c r="D20" s="5">
        <v>45078.641666666699</v>
      </c>
    </row>
    <row r="21" spans="1:4">
      <c r="A21" s="4">
        <v>75199</v>
      </c>
      <c r="B21" s="4" t="s">
        <v>98</v>
      </c>
      <c r="C21" s="4" t="s">
        <v>3</v>
      </c>
      <c r="D21" s="5">
        <v>45086.908333333296</v>
      </c>
    </row>
    <row r="22" spans="1:4">
      <c r="A22" s="4">
        <v>75757</v>
      </c>
      <c r="B22" s="4" t="s">
        <v>105</v>
      </c>
      <c r="C22" s="4"/>
      <c r="D22" s="5">
        <v>45097.6118055556</v>
      </c>
    </row>
    <row r="23" spans="1:4">
      <c r="A23" s="4">
        <v>75768</v>
      </c>
      <c r="B23" s="4" t="s">
        <v>106</v>
      </c>
      <c r="C23" s="4" t="s">
        <v>3</v>
      </c>
      <c r="D23" s="5">
        <v>45097.912499999999</v>
      </c>
    </row>
    <row r="24" spans="1:4">
      <c r="A24" s="4">
        <v>65210</v>
      </c>
      <c r="B24" s="4" t="s">
        <v>62</v>
      </c>
      <c r="C24" s="4" t="s">
        <v>3</v>
      </c>
      <c r="D24" s="5">
        <v>45107.4243055556</v>
      </c>
    </row>
    <row r="25" spans="1:4">
      <c r="A25" s="4">
        <v>64776</v>
      </c>
      <c r="B25" s="4" t="s">
        <v>59</v>
      </c>
      <c r="C25" s="4"/>
      <c r="D25" s="5">
        <v>45107.6743055556</v>
      </c>
    </row>
    <row r="26" spans="1:4">
      <c r="A26" s="6"/>
      <c r="B26" s="6"/>
      <c r="C26" s="6"/>
      <c r="D26" s="6"/>
    </row>
    <row r="27" spans="1:4">
      <c r="A27" s="7"/>
      <c r="B27" s="7"/>
      <c r="C27" s="7"/>
      <c r="D27" s="7"/>
    </row>
    <row r="28" spans="1:4">
      <c r="A28" s="6"/>
      <c r="B28" s="6"/>
      <c r="C28" s="6"/>
      <c r="D28" s="6"/>
    </row>
    <row r="29" spans="1:4">
      <c r="A29" s="7"/>
      <c r="B29" s="7"/>
      <c r="C29" s="7"/>
      <c r="D29" s="7"/>
    </row>
    <row r="30" spans="1:4">
      <c r="A30" s="7"/>
      <c r="B30" s="7"/>
      <c r="C30" s="7"/>
      <c r="D30" s="7"/>
    </row>
    <row r="31" spans="1:4">
      <c r="A31" s="7"/>
      <c r="B31" s="7"/>
      <c r="C31" s="7"/>
      <c r="D31" s="7"/>
    </row>
    <row r="32" spans="1:4">
      <c r="A32" s="7"/>
      <c r="B32" s="7"/>
      <c r="C32" s="7"/>
      <c r="D32" s="7"/>
    </row>
    <row r="33" spans="1:4">
      <c r="A33" s="7"/>
      <c r="B33" s="7"/>
      <c r="C33" s="7"/>
      <c r="D33" s="7"/>
    </row>
    <row r="34" spans="1:4">
      <c r="A34" s="7"/>
      <c r="B34" s="7"/>
      <c r="C34" s="7"/>
      <c r="D34" s="7"/>
    </row>
    <row r="35" spans="1:4">
      <c r="A35" s="7"/>
      <c r="B35" s="7"/>
      <c r="C35" s="7"/>
      <c r="D35" s="7"/>
    </row>
    <row r="36" spans="1:4">
      <c r="A36" s="7"/>
      <c r="B36" s="7"/>
      <c r="C36" s="7"/>
      <c r="D36" s="7"/>
    </row>
    <row r="37" spans="1:4">
      <c r="A37" s="7"/>
      <c r="B37" s="7"/>
      <c r="C37" s="7"/>
      <c r="D37" s="7"/>
    </row>
    <row r="38" spans="1:4">
      <c r="A38" s="7"/>
      <c r="B38" s="7"/>
      <c r="C38" s="7"/>
      <c r="D38" s="7"/>
    </row>
    <row r="39" spans="1:4">
      <c r="A39" s="7"/>
      <c r="B39" s="7"/>
      <c r="C39" s="7"/>
      <c r="D39" s="7"/>
    </row>
    <row r="40" spans="1:4">
      <c r="A40" s="7"/>
      <c r="B40" s="7"/>
      <c r="C40" s="7"/>
      <c r="D40" s="7"/>
    </row>
    <row r="41" spans="1:4">
      <c r="A41" s="7"/>
      <c r="B41" s="7"/>
      <c r="C41" s="7"/>
      <c r="D41" s="7"/>
    </row>
    <row r="42" spans="1:4">
      <c r="A42" s="7"/>
      <c r="B42" s="7"/>
      <c r="C42" s="7"/>
      <c r="D42" s="7"/>
    </row>
    <row r="43" spans="1:4">
      <c r="A43" s="7"/>
      <c r="B43" s="7"/>
      <c r="C43" s="7"/>
      <c r="D43" s="7"/>
    </row>
    <row r="44" spans="1:4">
      <c r="A44" s="7"/>
      <c r="B44" s="7"/>
      <c r="C44" s="7"/>
      <c r="D44" s="7"/>
    </row>
    <row r="45" spans="1:4">
      <c r="A45" s="7"/>
      <c r="B45" s="7"/>
      <c r="C45" s="7"/>
      <c r="D45" s="7"/>
    </row>
    <row r="46" spans="1:4">
      <c r="A46" s="7"/>
      <c r="B46" s="7"/>
      <c r="C46" s="7"/>
      <c r="D46" s="7"/>
    </row>
    <row r="47" spans="1:4">
      <c r="A47" s="7"/>
      <c r="B47" s="7"/>
      <c r="C47" s="7"/>
      <c r="D47" s="7"/>
    </row>
    <row r="48" spans="1:4">
      <c r="A48" s="7"/>
      <c r="B48" s="7"/>
      <c r="C48" s="7"/>
      <c r="D48" s="7"/>
    </row>
    <row r="49" spans="1:4">
      <c r="A49" s="7"/>
      <c r="B49" s="7"/>
      <c r="C49" s="7"/>
      <c r="D49" s="7"/>
    </row>
    <row r="50" spans="1:4">
      <c r="A50" s="7"/>
      <c r="B50" s="7"/>
      <c r="C50" s="7"/>
      <c r="D50" s="7"/>
    </row>
    <row r="51" spans="1:4">
      <c r="A51" s="7"/>
      <c r="B51" s="7"/>
      <c r="C51" s="7"/>
      <c r="D51" s="7"/>
    </row>
    <row r="52" spans="1:4">
      <c r="A52" s="7"/>
      <c r="B52" s="7"/>
      <c r="C52" s="7"/>
      <c r="D52" s="7"/>
    </row>
    <row r="53" spans="1:4">
      <c r="A53" s="7"/>
      <c r="B53" s="7"/>
      <c r="C53" s="7"/>
      <c r="D53" s="7"/>
    </row>
    <row r="54" spans="1:4">
      <c r="A54" s="7"/>
      <c r="B54" s="7"/>
      <c r="C54" s="7"/>
      <c r="D54" s="7"/>
    </row>
    <row r="55" spans="1:4">
      <c r="A55" s="7"/>
      <c r="B55" s="7"/>
      <c r="C55" s="7"/>
      <c r="D55" s="7"/>
    </row>
    <row r="56" spans="1:4">
      <c r="A56" s="7"/>
      <c r="B56" s="7"/>
      <c r="C56" s="7"/>
      <c r="D56" s="7"/>
    </row>
    <row r="57" spans="1:4">
      <c r="A57" s="7"/>
      <c r="B57" s="7"/>
      <c r="C57" s="7"/>
      <c r="D57" s="7"/>
    </row>
    <row r="58" spans="1:4">
      <c r="A58" s="1">
        <v>54649</v>
      </c>
      <c r="B58" s="1" t="s">
        <v>13</v>
      </c>
      <c r="C58" s="1"/>
      <c r="D58" s="1"/>
    </row>
    <row r="59" spans="1:4">
      <c r="A59" s="1">
        <v>55840</v>
      </c>
      <c r="B59" s="1" t="s">
        <v>14</v>
      </c>
      <c r="C59" s="1"/>
      <c r="D59" s="1"/>
    </row>
    <row r="60" spans="1:4">
      <c r="A60" s="1">
        <v>56195</v>
      </c>
      <c r="B60" s="1" t="s">
        <v>15</v>
      </c>
      <c r="C60" s="1"/>
      <c r="D60" s="1"/>
    </row>
    <row r="61" spans="1:4">
      <c r="A61" s="1">
        <v>56391</v>
      </c>
      <c r="B61" s="1" t="s">
        <v>17</v>
      </c>
      <c r="C61" s="1"/>
      <c r="D61" s="1"/>
    </row>
    <row r="62" spans="1:4">
      <c r="A62" s="1">
        <v>56475</v>
      </c>
      <c r="B62" s="1" t="s">
        <v>18</v>
      </c>
      <c r="C62" s="1"/>
      <c r="D62" s="1"/>
    </row>
    <row r="63" spans="1:4">
      <c r="A63" s="8">
        <v>56546</v>
      </c>
      <c r="B63" s="8" t="s">
        <v>19</v>
      </c>
      <c r="C63" s="8"/>
      <c r="D63" s="8"/>
    </row>
    <row r="64" spans="1:4">
      <c r="A64" s="8">
        <v>56678</v>
      </c>
      <c r="B64" s="8" t="s">
        <v>20</v>
      </c>
      <c r="C64" s="8"/>
      <c r="D64" s="8"/>
    </row>
    <row r="65" spans="1:4">
      <c r="A65" s="9">
        <v>56725</v>
      </c>
      <c r="B65" s="9" t="s">
        <v>21</v>
      </c>
      <c r="C65" s="9"/>
      <c r="D65" s="9"/>
    </row>
    <row r="66" spans="1:4">
      <c r="A66" s="1">
        <v>56965</v>
      </c>
      <c r="B66" s="1" t="s">
        <v>22</v>
      </c>
      <c r="C66" s="1"/>
      <c r="D66" s="1"/>
    </row>
    <row r="67" spans="1:4">
      <c r="A67" s="7"/>
      <c r="B67" s="7"/>
      <c r="C67" s="7"/>
      <c r="D67" s="7"/>
    </row>
    <row r="68" spans="1:4">
      <c r="A68" s="7"/>
      <c r="B68" s="7"/>
      <c r="C68" s="7"/>
      <c r="D68" s="7"/>
    </row>
    <row r="69" spans="1:4">
      <c r="A69" s="7"/>
      <c r="B69" s="7"/>
      <c r="C69" s="7"/>
      <c r="D69" s="7"/>
    </row>
    <row r="70" spans="1:4">
      <c r="A70" s="1">
        <v>57149</v>
      </c>
      <c r="B70" s="1" t="s">
        <v>24</v>
      </c>
      <c r="C70" s="1"/>
      <c r="D70" s="1"/>
    </row>
    <row r="71" spans="1:4">
      <c r="A71" s="1">
        <v>57532</v>
      </c>
      <c r="B71" s="1" t="s">
        <v>25</v>
      </c>
      <c r="C71" s="1"/>
      <c r="D71" s="1"/>
    </row>
    <row r="72" spans="1:4">
      <c r="A72" s="1">
        <v>57683</v>
      </c>
      <c r="B72" s="1" t="s">
        <v>27</v>
      </c>
      <c r="C72" s="1" t="s">
        <v>4</v>
      </c>
      <c r="D72" s="1"/>
    </row>
    <row r="73" spans="1:4">
      <c r="A73" s="1">
        <v>58046</v>
      </c>
      <c r="B73" s="1" t="s">
        <v>28</v>
      </c>
      <c r="C73" s="1"/>
      <c r="D73" s="1"/>
    </row>
    <row r="74" spans="1:4">
      <c r="A74" s="1">
        <v>58083</v>
      </c>
      <c r="B74" s="1" t="s">
        <v>29</v>
      </c>
      <c r="C74" s="1"/>
      <c r="D74" s="1"/>
    </row>
    <row r="75" spans="1:4">
      <c r="A75" s="1">
        <v>58374</v>
      </c>
      <c r="B75" s="1" t="s">
        <v>31</v>
      </c>
      <c r="C75" s="1" t="s">
        <v>3</v>
      </c>
      <c r="D75" s="1"/>
    </row>
    <row r="76" spans="1:4" ht="26.4">
      <c r="A76" s="1">
        <v>58470</v>
      </c>
      <c r="B76" s="1" t="s">
        <v>32</v>
      </c>
      <c r="C76" s="1" t="s">
        <v>7</v>
      </c>
      <c r="D76" s="1"/>
    </row>
    <row r="77" spans="1:4">
      <c r="A77" s="8">
        <v>58801</v>
      </c>
      <c r="B77" s="8" t="s">
        <v>34</v>
      </c>
      <c r="C77" s="8"/>
      <c r="D77" s="8"/>
    </row>
    <row r="78" spans="1:4">
      <c r="A78" s="8">
        <v>58875</v>
      </c>
      <c r="B78" s="8" t="s">
        <v>35</v>
      </c>
      <c r="C78" s="8"/>
      <c r="D78" s="8"/>
    </row>
    <row r="79" spans="1:4">
      <c r="A79" s="8">
        <v>59008</v>
      </c>
      <c r="B79" s="8" t="s">
        <v>36</v>
      </c>
      <c r="C79" s="8"/>
      <c r="D79" s="8"/>
    </row>
    <row r="80" spans="1:4">
      <c r="A80" s="6"/>
      <c r="B80" s="6"/>
      <c r="C80" s="6"/>
      <c r="D80" s="6"/>
    </row>
    <row r="81" spans="1:4" ht="26.4">
      <c r="A81" s="1">
        <v>59188</v>
      </c>
      <c r="B81" s="1" t="s">
        <v>37</v>
      </c>
      <c r="C81" s="1" t="s">
        <v>23</v>
      </c>
      <c r="D81" s="1"/>
    </row>
    <row r="82" spans="1:4">
      <c r="A82" s="1">
        <v>59552</v>
      </c>
      <c r="B82" s="1" t="s">
        <v>38</v>
      </c>
      <c r="C82" s="1"/>
      <c r="D82" s="1"/>
    </row>
    <row r="83" spans="1:4">
      <c r="A83" s="1">
        <v>59637</v>
      </c>
      <c r="B83" s="1" t="s">
        <v>39</v>
      </c>
      <c r="C83" s="1"/>
      <c r="D83" s="1"/>
    </row>
    <row r="84" spans="1:4" ht="26.4">
      <c r="A84" s="1">
        <v>59715</v>
      </c>
      <c r="B84" s="1" t="s">
        <v>40</v>
      </c>
      <c r="C84" s="1" t="s">
        <v>3</v>
      </c>
      <c r="D84" s="1"/>
    </row>
    <row r="85" spans="1:4" ht="26.4">
      <c r="A85" s="1">
        <v>60025</v>
      </c>
      <c r="B85" s="1" t="s">
        <v>42</v>
      </c>
      <c r="C85" s="1"/>
      <c r="D85" s="1"/>
    </row>
    <row r="86" spans="1:4">
      <c r="A86" s="1">
        <v>60092</v>
      </c>
      <c r="B86" s="1" t="s">
        <v>43</v>
      </c>
      <c r="C86" s="1" t="s">
        <v>3</v>
      </c>
      <c r="D86" s="1"/>
    </row>
    <row r="87" spans="1:4">
      <c r="A87" s="1">
        <v>60347</v>
      </c>
      <c r="B87" s="1" t="s">
        <v>45</v>
      </c>
      <c r="C87" s="1" t="s">
        <v>8</v>
      </c>
      <c r="D87" s="1"/>
    </row>
    <row r="88" spans="1:4">
      <c r="A88" s="1">
        <v>61774</v>
      </c>
      <c r="B88" s="1" t="s">
        <v>46</v>
      </c>
      <c r="C88" s="1" t="s">
        <v>3</v>
      </c>
      <c r="D88" s="1"/>
    </row>
    <row r="89" spans="1:4">
      <c r="A89" s="1">
        <v>61775</v>
      </c>
      <c r="B89" s="1" t="s">
        <v>47</v>
      </c>
      <c r="C89" s="1" t="s">
        <v>3</v>
      </c>
      <c r="D89" s="1"/>
    </row>
    <row r="90" spans="1:4">
      <c r="A90" s="9">
        <v>61780</v>
      </c>
      <c r="B90" s="9" t="s">
        <v>48</v>
      </c>
      <c r="C90" s="9" t="s">
        <v>8</v>
      </c>
      <c r="D90" s="9"/>
    </row>
    <row r="91" spans="1:4">
      <c r="A91" s="1">
        <v>61882</v>
      </c>
      <c r="B91" s="1" t="s">
        <v>49</v>
      </c>
      <c r="C91" s="1" t="s">
        <v>9</v>
      </c>
      <c r="D91" s="1"/>
    </row>
    <row r="92" spans="1:4" ht="26.4">
      <c r="A92" s="1">
        <v>62037</v>
      </c>
      <c r="B92" s="1" t="s">
        <v>50</v>
      </c>
      <c r="C92" s="1"/>
      <c r="D92" s="1"/>
    </row>
    <row r="93" spans="1:4">
      <c r="A93" s="1">
        <v>62384</v>
      </c>
      <c r="B93" s="1" t="s">
        <v>51</v>
      </c>
      <c r="C93" s="1"/>
      <c r="D93" s="1"/>
    </row>
    <row r="94" spans="1:4" ht="26.4">
      <c r="A94" s="1">
        <v>62400</v>
      </c>
      <c r="B94" s="1" t="s">
        <v>52</v>
      </c>
      <c r="C94" s="1" t="s">
        <v>6</v>
      </c>
      <c r="D94" s="1"/>
    </row>
    <row r="95" spans="1:4">
      <c r="A95" s="1">
        <v>62409</v>
      </c>
      <c r="B95" s="1" t="s">
        <v>53</v>
      </c>
      <c r="C95" s="1"/>
      <c r="D95" s="1"/>
    </row>
    <row r="96" spans="1:4">
      <c r="A96" s="7"/>
      <c r="B96" s="7"/>
      <c r="C96" s="7"/>
      <c r="D96" s="7"/>
    </row>
    <row r="97" spans="1:4">
      <c r="A97" s="7"/>
      <c r="B97" s="7"/>
      <c r="C97" s="7"/>
      <c r="D97" s="7"/>
    </row>
    <row r="98" spans="1:4">
      <c r="A98" s="7"/>
      <c r="B98" s="7"/>
      <c r="C98" s="7"/>
      <c r="D98" s="7"/>
    </row>
    <row r="99" spans="1:4" ht="26.4">
      <c r="A99" s="1">
        <v>63840</v>
      </c>
      <c r="B99" s="1" t="s">
        <v>55</v>
      </c>
      <c r="C99" s="1" t="s">
        <v>3</v>
      </c>
      <c r="D99" s="1"/>
    </row>
    <row r="100" spans="1:4">
      <c r="A100" s="1">
        <v>64396</v>
      </c>
      <c r="B100" s="1" t="s">
        <v>56</v>
      </c>
      <c r="C100" s="1"/>
      <c r="D100" s="1"/>
    </row>
    <row r="101" spans="1:4">
      <c r="A101" s="1">
        <v>64511</v>
      </c>
      <c r="B101" s="1" t="s">
        <v>57</v>
      </c>
      <c r="C101" s="1" t="s">
        <v>10</v>
      </c>
      <c r="D101" s="1"/>
    </row>
    <row r="102" spans="1:4">
      <c r="A102" s="1">
        <v>64621</v>
      </c>
      <c r="B102" s="1" t="s">
        <v>58</v>
      </c>
      <c r="C102" s="1"/>
      <c r="D102" s="1"/>
    </row>
    <row r="103" spans="1:4">
      <c r="A103" s="1">
        <v>64793</v>
      </c>
      <c r="B103" s="1" t="s">
        <v>60</v>
      </c>
      <c r="C103" s="1"/>
      <c r="D103" s="1"/>
    </row>
    <row r="104" spans="1:4">
      <c r="A104" s="7"/>
      <c r="B104" s="7"/>
      <c r="C104" s="7"/>
      <c r="D104" s="7"/>
    </row>
    <row r="105" spans="1:4">
      <c r="A105" s="7"/>
      <c r="B105" s="7"/>
      <c r="C105" s="7"/>
      <c r="D105" s="7"/>
    </row>
    <row r="106" spans="1:4">
      <c r="A106" s="7"/>
      <c r="B106" s="7"/>
      <c r="C106" s="7"/>
      <c r="D106" s="7"/>
    </row>
    <row r="107" spans="1:4">
      <c r="A107" s="7"/>
      <c r="B107" s="7"/>
      <c r="C107" s="7"/>
      <c r="D107" s="7"/>
    </row>
    <row r="108" spans="1:4">
      <c r="A108" s="1">
        <v>64886</v>
      </c>
      <c r="B108" s="1" t="s">
        <v>61</v>
      </c>
      <c r="C108" s="1"/>
      <c r="D108" s="1"/>
    </row>
    <row r="109" spans="1:4">
      <c r="A109" s="1">
        <v>65510</v>
      </c>
      <c r="B109" s="1" t="s">
        <v>43</v>
      </c>
      <c r="C109" s="1" t="s">
        <v>3</v>
      </c>
      <c r="D109" s="1"/>
    </row>
    <row r="110" spans="1:4">
      <c r="A110" s="1">
        <v>65790</v>
      </c>
      <c r="B110" s="1" t="s">
        <v>64</v>
      </c>
      <c r="C110" s="1"/>
      <c r="D110" s="1"/>
    </row>
    <row r="111" spans="1:4">
      <c r="A111" s="7"/>
      <c r="B111" s="7"/>
      <c r="C111" s="7"/>
      <c r="D111" s="7"/>
    </row>
    <row r="112" spans="1:4">
      <c r="A112" s="1">
        <v>65878</v>
      </c>
      <c r="B112" s="1" t="s">
        <v>65</v>
      </c>
      <c r="C112" s="1" t="s">
        <v>3</v>
      </c>
      <c r="D112" s="1"/>
    </row>
    <row r="113" spans="1:4">
      <c r="A113" s="1">
        <v>66102</v>
      </c>
      <c r="B113" s="1" t="s">
        <v>67</v>
      </c>
      <c r="C113" s="1" t="s">
        <v>8</v>
      </c>
      <c r="D113" s="1"/>
    </row>
    <row r="114" spans="1:4">
      <c r="A114" s="1">
        <v>66176</v>
      </c>
      <c r="B114" s="1" t="s">
        <v>68</v>
      </c>
      <c r="C114" s="1"/>
      <c r="D114" s="1"/>
    </row>
    <row r="115" spans="1:4">
      <c r="A115" s="9">
        <v>66177</v>
      </c>
      <c r="B115" s="9" t="s">
        <v>69</v>
      </c>
      <c r="C115" s="9"/>
      <c r="D115" s="9"/>
    </row>
    <row r="116" spans="1:4">
      <c r="A116" s="1">
        <v>66439</v>
      </c>
      <c r="B116" s="1" t="s">
        <v>70</v>
      </c>
      <c r="C116" s="1"/>
      <c r="D116" s="1"/>
    </row>
    <row r="117" spans="1:4">
      <c r="A117" s="1">
        <v>66535</v>
      </c>
      <c r="B117" s="1" t="s">
        <v>71</v>
      </c>
      <c r="C117" s="1" t="s">
        <v>3</v>
      </c>
      <c r="D117" s="1"/>
    </row>
    <row r="118" spans="1:4">
      <c r="A118" s="1">
        <v>66560</v>
      </c>
      <c r="B118" s="1" t="s">
        <v>73</v>
      </c>
      <c r="C118" s="1" t="s">
        <v>10</v>
      </c>
      <c r="D118" s="1"/>
    </row>
    <row r="119" spans="1:4">
      <c r="A119" s="1">
        <v>66643</v>
      </c>
      <c r="B119" s="1" t="s">
        <v>74</v>
      </c>
      <c r="C119" s="1"/>
      <c r="D119" s="1"/>
    </row>
    <row r="120" spans="1:4">
      <c r="A120" s="1">
        <v>67840</v>
      </c>
      <c r="B120" s="1" t="s">
        <v>75</v>
      </c>
      <c r="C120" s="1"/>
      <c r="D120" s="1"/>
    </row>
    <row r="121" spans="1:4">
      <c r="A121" s="1">
        <v>68293</v>
      </c>
      <c r="B121" s="1" t="s">
        <v>77</v>
      </c>
      <c r="C121" s="1" t="s">
        <v>3</v>
      </c>
      <c r="D121" s="1"/>
    </row>
    <row r="122" spans="1:4">
      <c r="A122" s="1">
        <v>70405</v>
      </c>
      <c r="B122" s="1" t="s">
        <v>78</v>
      </c>
      <c r="C122" s="1" t="s">
        <v>3</v>
      </c>
      <c r="D122" s="1"/>
    </row>
    <row r="123" spans="1:4" ht="26.4">
      <c r="A123" s="1">
        <v>71437</v>
      </c>
      <c r="B123" s="1" t="s">
        <v>79</v>
      </c>
      <c r="C123" s="1"/>
      <c r="D123" s="1"/>
    </row>
    <row r="124" spans="1:4">
      <c r="A124" s="1">
        <v>73048</v>
      </c>
      <c r="B124" s="1" t="s">
        <v>80</v>
      </c>
      <c r="C124" s="1"/>
      <c r="D124" s="1"/>
    </row>
    <row r="125" spans="1:4">
      <c r="A125" s="1">
        <v>73052</v>
      </c>
      <c r="B125" s="1" t="s">
        <v>80</v>
      </c>
      <c r="C125" s="1"/>
      <c r="D125" s="1"/>
    </row>
    <row r="126" spans="1:4">
      <c r="A126" s="7"/>
      <c r="B126" s="7"/>
      <c r="C126" s="7"/>
      <c r="D126" s="7"/>
    </row>
    <row r="127" spans="1:4">
      <c r="A127" s="1">
        <v>73394</v>
      </c>
      <c r="B127" s="1" t="s">
        <v>83</v>
      </c>
      <c r="C127" s="1" t="s">
        <v>8</v>
      </c>
      <c r="D127" s="1"/>
    </row>
    <row r="128" spans="1:4">
      <c r="A128" s="1">
        <v>73449</v>
      </c>
      <c r="B128" s="1" t="s">
        <v>84</v>
      </c>
      <c r="C128" s="1"/>
      <c r="D128" s="1"/>
    </row>
    <row r="129" spans="1:4">
      <c r="A129" s="1">
        <v>73722</v>
      </c>
      <c r="B129" s="1" t="s">
        <v>86</v>
      </c>
      <c r="C129" s="1" t="s">
        <v>3</v>
      </c>
      <c r="D129" s="1"/>
    </row>
    <row r="130" spans="1:4" ht="26.4">
      <c r="A130" s="1">
        <v>73737</v>
      </c>
      <c r="B130" s="1" t="s">
        <v>88</v>
      </c>
      <c r="C130" s="1" t="s">
        <v>3</v>
      </c>
      <c r="D130" s="1"/>
    </row>
    <row r="131" spans="1:4">
      <c r="A131" s="1">
        <v>73738</v>
      </c>
      <c r="B131" s="1" t="s">
        <v>89</v>
      </c>
      <c r="C131" s="1"/>
      <c r="D131" s="1"/>
    </row>
    <row r="132" spans="1:4">
      <c r="A132" s="1">
        <v>73778</v>
      </c>
      <c r="B132" s="1" t="s">
        <v>91</v>
      </c>
      <c r="C132" s="1"/>
      <c r="D132" s="1"/>
    </row>
    <row r="133" spans="1:4">
      <c r="A133" s="1">
        <v>73851</v>
      </c>
      <c r="B133" s="1" t="s">
        <v>92</v>
      </c>
      <c r="C133" s="1" t="s">
        <v>3</v>
      </c>
      <c r="D133" s="1"/>
    </row>
    <row r="134" spans="1:4">
      <c r="A134" s="1">
        <v>73958</v>
      </c>
      <c r="B134" s="1" t="s">
        <v>93</v>
      </c>
      <c r="C134" s="1"/>
      <c r="D134" s="1"/>
    </row>
    <row r="135" spans="1:4">
      <c r="A135" s="1">
        <v>74454</v>
      </c>
      <c r="B135" s="1" t="s">
        <v>95</v>
      </c>
      <c r="C135" s="1"/>
      <c r="D135" s="1"/>
    </row>
    <row r="136" spans="1:4">
      <c r="A136" s="1">
        <v>74524</v>
      </c>
      <c r="B136" s="1" t="s">
        <v>96</v>
      </c>
      <c r="C136" s="1"/>
      <c r="D136" s="1"/>
    </row>
    <row r="137" spans="1:4">
      <c r="A137" s="1">
        <v>74847</v>
      </c>
      <c r="B137" s="1" t="s">
        <v>97</v>
      </c>
      <c r="C137" s="1"/>
      <c r="D137" s="1"/>
    </row>
    <row r="138" spans="1:4">
      <c r="A138" s="1">
        <v>75280</v>
      </c>
      <c r="B138" s="1" t="s">
        <v>99</v>
      </c>
      <c r="C138" s="1"/>
      <c r="D138" s="1"/>
    </row>
    <row r="139" spans="1:4">
      <c r="A139" s="8">
        <v>75283</v>
      </c>
      <c r="B139" s="8" t="s">
        <v>100</v>
      </c>
      <c r="C139" s="8"/>
      <c r="D139" s="8"/>
    </row>
    <row r="140" spans="1:4">
      <c r="A140" s="8">
        <v>75309</v>
      </c>
      <c r="B140" s="8" t="s">
        <v>101</v>
      </c>
      <c r="C140" s="8"/>
      <c r="D140" s="8"/>
    </row>
    <row r="141" spans="1:4">
      <c r="A141" s="8">
        <v>75316</v>
      </c>
      <c r="B141" s="8" t="s">
        <v>15</v>
      </c>
      <c r="C141" s="8"/>
      <c r="D141" s="8"/>
    </row>
    <row r="142" spans="1:4">
      <c r="A142" s="8">
        <v>75375</v>
      </c>
      <c r="B142" s="8" t="s">
        <v>102</v>
      </c>
      <c r="C142" s="8"/>
      <c r="D142" s="8"/>
    </row>
    <row r="143" spans="1:4">
      <c r="A143" s="8">
        <v>75436</v>
      </c>
      <c r="B143" s="8" t="s">
        <v>103</v>
      </c>
      <c r="C143" s="8"/>
      <c r="D143" s="8"/>
    </row>
    <row r="144" spans="1:4">
      <c r="A144" s="10"/>
      <c r="B144" s="10"/>
      <c r="C144" s="10"/>
      <c r="D144" s="10"/>
    </row>
    <row r="145" spans="1:4">
      <c r="A145" s="10"/>
      <c r="B145" s="10"/>
      <c r="C145" s="10"/>
      <c r="D145" s="10"/>
    </row>
    <row r="146" spans="1:4">
      <c r="A146" s="10"/>
      <c r="B146" s="10"/>
      <c r="C146" s="10"/>
      <c r="D146" s="10"/>
    </row>
    <row r="147" spans="1:4">
      <c r="A147" s="10"/>
      <c r="B147" s="10"/>
      <c r="C147" s="10"/>
      <c r="D147" s="10"/>
    </row>
    <row r="148" spans="1:4">
      <c r="A148" s="10"/>
      <c r="B148" s="10"/>
      <c r="C148" s="10"/>
      <c r="D148" s="10"/>
    </row>
    <row r="149" spans="1:4">
      <c r="A149" s="10"/>
      <c r="B149" s="10"/>
      <c r="C149" s="10"/>
      <c r="D149" s="10"/>
    </row>
    <row r="150" spans="1:4">
      <c r="A150" s="10"/>
      <c r="B150" s="10"/>
      <c r="C150" s="10"/>
      <c r="D150" s="10"/>
    </row>
    <row r="151" spans="1:4">
      <c r="A151" s="10"/>
      <c r="B151" s="10"/>
      <c r="C151" s="10"/>
      <c r="D151" s="10"/>
    </row>
    <row r="152" spans="1:4">
      <c r="A152" s="10"/>
      <c r="B152" s="10"/>
      <c r="C152" s="10"/>
      <c r="D152" s="10"/>
    </row>
    <row r="153" spans="1:4">
      <c r="A153" s="10"/>
      <c r="B153" s="10"/>
      <c r="C153" s="10"/>
      <c r="D153" s="10"/>
    </row>
    <row r="154" spans="1:4">
      <c r="A154" s="10"/>
      <c r="B154" s="10"/>
      <c r="C154" s="10"/>
      <c r="D154" s="10"/>
    </row>
    <row r="155" spans="1:4">
      <c r="A155" s="10"/>
      <c r="B155" s="10"/>
      <c r="C155" s="10"/>
      <c r="D155" s="10"/>
    </row>
    <row r="156" spans="1:4">
      <c r="A156" s="10"/>
      <c r="B156" s="10"/>
      <c r="C156" s="10"/>
      <c r="D156" s="10"/>
    </row>
    <row r="157" spans="1:4">
      <c r="A157" s="10"/>
      <c r="B157" s="10"/>
      <c r="C157" s="10"/>
      <c r="D157" s="10"/>
    </row>
    <row r="158" spans="1:4">
      <c r="A158" s="10"/>
      <c r="B158" s="10"/>
      <c r="C158" s="10"/>
      <c r="D158" s="10"/>
    </row>
    <row r="159" spans="1:4">
      <c r="A159" s="10"/>
      <c r="B159" s="10"/>
      <c r="C159" s="10"/>
      <c r="D159" s="10"/>
    </row>
    <row r="160" spans="1:4">
      <c r="A160" s="10"/>
      <c r="B160" s="10"/>
      <c r="C160" s="10"/>
      <c r="D160" s="10"/>
    </row>
    <row r="161" spans="1:4">
      <c r="A161" s="10"/>
      <c r="B161" s="10"/>
      <c r="C161" s="10"/>
      <c r="D161" s="10"/>
    </row>
    <row r="162" spans="1:4">
      <c r="A162" s="10"/>
      <c r="B162" s="10"/>
      <c r="C162" s="10"/>
      <c r="D162" s="10"/>
    </row>
    <row r="163" spans="1:4">
      <c r="A163" s="10"/>
      <c r="B163" s="10"/>
      <c r="C163" s="10"/>
      <c r="D163" s="10"/>
    </row>
    <row r="164" spans="1:4">
      <c r="A164" s="10"/>
      <c r="B164" s="10"/>
      <c r="C164" s="10"/>
      <c r="D164" s="10"/>
    </row>
    <row r="165" spans="1:4">
      <c r="A165" s="10"/>
      <c r="B165" s="10"/>
      <c r="C165" s="10"/>
      <c r="D165" s="10"/>
    </row>
    <row r="166" spans="1:4">
      <c r="A166" s="10"/>
      <c r="B166" s="10"/>
      <c r="C166" s="10"/>
      <c r="D166" s="10"/>
    </row>
    <row r="167" spans="1:4">
      <c r="A167" s="10"/>
      <c r="B167" s="10"/>
      <c r="C167" s="10"/>
      <c r="D167" s="10"/>
    </row>
    <row r="168" spans="1:4">
      <c r="A168" s="10"/>
      <c r="B168" s="10"/>
      <c r="C168" s="10"/>
      <c r="D168" s="10"/>
    </row>
    <row r="169" spans="1:4">
      <c r="A169" s="10"/>
      <c r="B169" s="10"/>
      <c r="C169" s="10"/>
      <c r="D169" s="10"/>
    </row>
    <row r="170" spans="1:4">
      <c r="A170" s="6"/>
      <c r="B170" s="6"/>
      <c r="C170" s="6"/>
      <c r="D170" s="6"/>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1">
        <v>75640</v>
      </c>
      <c r="B176" s="1" t="s">
        <v>104</v>
      </c>
      <c r="C176" s="1"/>
      <c r="D176" s="1"/>
    </row>
    <row r="177" spans="1:4">
      <c r="A177" s="1">
        <v>76812</v>
      </c>
      <c r="B177" s="1" t="s">
        <v>107</v>
      </c>
      <c r="C177" s="1" t="s">
        <v>3</v>
      </c>
      <c r="D177" s="1"/>
    </row>
    <row r="178" spans="1:4" ht="0" hidden="1" customHeight="1"/>
    <row r="179" spans="1:4" ht="1.05" customHeight="1"/>
  </sheetData>
  <autoFilter ref="A1:G179" xr:uid="{00000000-0001-0000-0000-000000000000}">
    <sortState xmlns:xlrd2="http://schemas.microsoft.com/office/spreadsheetml/2017/richdata2" ref="A2:G179">
      <sortCondition ref="D1:D179"/>
    </sortState>
  </autoFilter>
  <sortState xmlns:xlrd2="http://schemas.microsoft.com/office/spreadsheetml/2017/richdata2" ref="A2:D179">
    <sortCondition ref="D1:D179"/>
  </sortState>
  <pageMargins left="0.78740157480314998" right="0.78740157480314998" top="0.78740157480314998" bottom="0.78740157480314998" header="0.78740157480314998" footer="0.78740157480314998"/>
  <pageSetup paperSize="9"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Live Contracts</vt:lpstr>
      <vt:lpstr>Quotetender overview</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Shelton</dc:creator>
  <cp:lastModifiedBy>Thomas Shelton</cp:lastModifiedBy>
  <dcterms:created xsi:type="dcterms:W3CDTF">2023-07-31T15:32:02Z</dcterms:created>
  <dcterms:modified xsi:type="dcterms:W3CDTF">2023-08-11T08:23:04Z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